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11685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Лист1!$A$1:$W$45</definedName>
    <definedName name="_xlnm.Print_Area" localSheetId="1">Лист2!$A$1:$AB$83</definedName>
    <definedName name="_xlnm.Print_Area" localSheetId="2">Лист3!$A$1:$K$54</definedName>
  </definedNames>
  <calcPr calcId="144525" refMode="R1C1"/>
</workbook>
</file>

<file path=xl/calcChain.xml><?xml version="1.0" encoding="utf-8"?>
<calcChain xmlns="http://schemas.openxmlformats.org/spreadsheetml/2006/main">
  <c r="G17" i="3" l="1"/>
  <c r="G25" i="3"/>
  <c r="F7" i="3"/>
  <c r="F25" i="3"/>
  <c r="I52" i="2"/>
  <c r="H36" i="2"/>
  <c r="S28" i="2"/>
  <c r="E31" i="2" l="1"/>
  <c r="V28" i="2" l="1"/>
  <c r="AA79" i="2"/>
  <c r="Z79" i="2"/>
  <c r="AA74" i="2"/>
  <c r="Z74" i="2"/>
  <c r="AA70" i="2"/>
  <c r="AA52" i="2" s="1"/>
  <c r="AA49" i="2" s="1"/>
  <c r="Z70" i="2"/>
  <c r="Z52" i="2" s="1"/>
  <c r="Z49" i="2" s="1"/>
  <c r="AA42" i="2"/>
  <c r="Z42" i="2"/>
  <c r="AA38" i="2"/>
  <c r="AA36" i="2" s="1"/>
  <c r="Z38" i="2"/>
  <c r="Z36" i="2" s="1"/>
  <c r="AA28" i="2"/>
  <c r="Z28" i="2"/>
  <c r="AA23" i="2"/>
  <c r="AA22" i="2" s="1"/>
  <c r="Z23" i="2"/>
  <c r="Z22" i="2" s="1"/>
  <c r="AA18" i="2"/>
  <c r="Z18" i="2"/>
  <c r="E79" i="2"/>
  <c r="F28" i="2"/>
  <c r="Z26" i="2" l="1"/>
  <c r="Z14" i="2" s="1"/>
  <c r="Z12" i="2" s="1"/>
  <c r="Z9" i="2" s="1"/>
  <c r="AA26" i="2"/>
  <c r="AA14" i="2" s="1"/>
  <c r="AA12" i="2" s="1"/>
  <c r="AA9" i="2" s="1"/>
  <c r="P28" i="2" l="1"/>
  <c r="P26" i="2" s="1"/>
  <c r="P17" i="2" s="1"/>
  <c r="P9" i="2" s="1"/>
  <c r="O52" i="2" l="1"/>
  <c r="O49" i="2" s="1"/>
  <c r="O26" i="2" s="1"/>
  <c r="O17" i="2" s="1"/>
  <c r="O9" i="2" s="1"/>
  <c r="M52" i="2" l="1"/>
  <c r="M49" i="2" s="1"/>
  <c r="M26" i="2" s="1"/>
  <c r="M17" i="2" s="1"/>
  <c r="M9" i="2" s="1"/>
  <c r="N52" i="2"/>
  <c r="N49" i="2" s="1"/>
  <c r="N26" i="2" l="1"/>
  <c r="N17" i="2" s="1"/>
  <c r="N9" i="2" s="1"/>
  <c r="J79" i="2" l="1"/>
  <c r="J74" i="2"/>
  <c r="J70" i="2"/>
  <c r="J52" i="2" s="1"/>
  <c r="J49" i="2" s="1"/>
  <c r="J42" i="2"/>
  <c r="J38" i="2"/>
  <c r="J36" i="2" s="1"/>
  <c r="J28" i="2"/>
  <c r="J23" i="2"/>
  <c r="J22" i="2" s="1"/>
  <c r="I79" i="2"/>
  <c r="I74" i="2"/>
  <c r="I70" i="2"/>
  <c r="I49" i="2" s="1"/>
  <c r="I42" i="2"/>
  <c r="I38" i="2"/>
  <c r="I36" i="2" s="1"/>
  <c r="I28" i="2"/>
  <c r="I23" i="2"/>
  <c r="I22" i="2" s="1"/>
  <c r="H79" i="2"/>
  <c r="H74" i="2"/>
  <c r="H70" i="2"/>
  <c r="H52" i="2" s="1"/>
  <c r="H49" i="2" s="1"/>
  <c r="H42" i="2"/>
  <c r="H38" i="2"/>
  <c r="H28" i="2"/>
  <c r="H23" i="2"/>
  <c r="H22" i="2" s="1"/>
  <c r="G79" i="2"/>
  <c r="G74" i="2"/>
  <c r="G70" i="2"/>
  <c r="G52" i="2" s="1"/>
  <c r="G42" i="2"/>
  <c r="G38" i="2"/>
  <c r="G28" i="2"/>
  <c r="G23" i="2"/>
  <c r="Y52" i="2"/>
  <c r="G22" i="2" l="1"/>
  <c r="G36" i="2"/>
  <c r="G49" i="2"/>
  <c r="I26" i="2"/>
  <c r="I17" i="2" s="1"/>
  <c r="J26" i="2"/>
  <c r="J17" i="2" s="1"/>
  <c r="H26" i="2"/>
  <c r="H17" i="2" s="1"/>
  <c r="H12" i="2"/>
  <c r="W28" i="2"/>
  <c r="G26" i="2" l="1"/>
  <c r="G17" i="2" s="1"/>
  <c r="H9" i="2"/>
  <c r="I12" i="2"/>
  <c r="I9" i="2" s="1"/>
  <c r="G12" i="2"/>
  <c r="J12" i="2"/>
  <c r="J9" i="2" s="1"/>
  <c r="L79" i="2"/>
  <c r="L74" i="2"/>
  <c r="L70" i="2"/>
  <c r="L52" i="2" s="1"/>
  <c r="L49" i="2" s="1"/>
  <c r="L42" i="2"/>
  <c r="L38" i="2"/>
  <c r="L36" i="2" s="1"/>
  <c r="L28" i="2"/>
  <c r="L23" i="2"/>
  <c r="L22" i="2" s="1"/>
  <c r="K79" i="2"/>
  <c r="K74" i="2"/>
  <c r="K70" i="2"/>
  <c r="K52" i="2" s="1"/>
  <c r="K42" i="2"/>
  <c r="K38" i="2"/>
  <c r="K28" i="2"/>
  <c r="K23" i="2"/>
  <c r="K22" i="2" l="1"/>
  <c r="K36" i="2"/>
  <c r="K49" i="2"/>
  <c r="G9" i="2"/>
  <c r="L26" i="2"/>
  <c r="L17" i="2" s="1"/>
  <c r="L12" i="2"/>
  <c r="K26" i="2" l="1"/>
  <c r="K17" i="2" s="1"/>
  <c r="L9" i="2"/>
  <c r="K12" i="2"/>
  <c r="K9" i="2" l="1"/>
  <c r="V42" i="2"/>
  <c r="X42" i="2"/>
  <c r="X38" i="2"/>
  <c r="X36" i="2" s="1"/>
  <c r="X28" i="2"/>
  <c r="U42" i="2"/>
  <c r="U38" i="2"/>
  <c r="U36" i="2" s="1"/>
  <c r="U28" i="2"/>
  <c r="S42" i="2" l="1"/>
  <c r="X79" i="2" l="1"/>
  <c r="W79" i="2"/>
  <c r="V79" i="2"/>
  <c r="U79" i="2"/>
  <c r="T79" i="2"/>
  <c r="S79" i="2"/>
  <c r="R79" i="2"/>
  <c r="Q79" i="2"/>
  <c r="X74" i="2"/>
  <c r="W74" i="2"/>
  <c r="V74" i="2"/>
  <c r="U74" i="2"/>
  <c r="T74" i="2"/>
  <c r="S74" i="2"/>
  <c r="R74" i="2"/>
  <c r="Q74" i="2"/>
  <c r="X70" i="2"/>
  <c r="X52" i="2" s="1"/>
  <c r="X49" i="2" s="1"/>
  <c r="W70" i="2"/>
  <c r="W52" i="2" s="1"/>
  <c r="W49" i="2" s="1"/>
  <c r="V70" i="2"/>
  <c r="V52" i="2" s="1"/>
  <c r="V49" i="2" s="1"/>
  <c r="U70" i="2"/>
  <c r="U52" i="2" s="1"/>
  <c r="T70" i="2"/>
  <c r="T52" i="2" s="1"/>
  <c r="T49" i="2" s="1"/>
  <c r="F17" i="3" s="1"/>
  <c r="S70" i="2"/>
  <c r="S52" i="2" s="1"/>
  <c r="S49" i="2" s="1"/>
  <c r="R70" i="2"/>
  <c r="R52" i="2" s="1"/>
  <c r="R49" i="2" s="1"/>
  <c r="E25" i="3" s="1"/>
  <c r="E26" i="3" s="1"/>
  <c r="Q70" i="2"/>
  <c r="Q52" i="2" s="1"/>
  <c r="W42" i="2"/>
  <c r="T42" i="2"/>
  <c r="R42" i="2"/>
  <c r="Q42" i="2"/>
  <c r="W38" i="2"/>
  <c r="W36" i="2" s="1"/>
  <c r="V38" i="2"/>
  <c r="V36" i="2" s="1"/>
  <c r="T38" i="2"/>
  <c r="T36" i="2" s="1"/>
  <c r="S38" i="2"/>
  <c r="S36" i="2" s="1"/>
  <c r="R38" i="2"/>
  <c r="R36" i="2" s="1"/>
  <c r="Q38" i="2"/>
  <c r="T28" i="2"/>
  <c r="R28" i="2"/>
  <c r="Q28" i="2"/>
  <c r="X23" i="2"/>
  <c r="W23" i="2"/>
  <c r="V23" i="2"/>
  <c r="V22" i="2" s="1"/>
  <c r="U23" i="2"/>
  <c r="U22" i="2" s="1"/>
  <c r="T23" i="2"/>
  <c r="T22" i="2" s="1"/>
  <c r="S23" i="2"/>
  <c r="S22" i="2" s="1"/>
  <c r="R23" i="2"/>
  <c r="R22" i="2" s="1"/>
  <c r="Q23" i="2"/>
  <c r="X22" i="2"/>
  <c r="W22" i="2"/>
  <c r="X18" i="2"/>
  <c r="W18" i="2"/>
  <c r="V18" i="2"/>
  <c r="U18" i="2"/>
  <c r="T18" i="2"/>
  <c r="S18" i="2"/>
  <c r="R18" i="2"/>
  <c r="E74" i="2"/>
  <c r="E70" i="2"/>
  <c r="E52" i="2" s="1"/>
  <c r="E49" i="2" s="1"/>
  <c r="E42" i="2"/>
  <c r="E38" i="2"/>
  <c r="E36" i="2" s="1"/>
  <c r="E28" i="2"/>
  <c r="E23" i="2"/>
  <c r="E22" i="2" s="1"/>
  <c r="E18" i="2"/>
  <c r="U49" i="2" l="1"/>
  <c r="U26" i="2" s="1"/>
  <c r="U15" i="2" s="1"/>
  <c r="U12" i="2" s="1"/>
  <c r="U9" i="2" s="1"/>
  <c r="G12" i="3"/>
  <c r="G14" i="3" s="1"/>
  <c r="F12" i="3"/>
  <c r="F14" i="3" s="1"/>
  <c r="X26" i="2"/>
  <c r="X15" i="2" s="1"/>
  <c r="X12" i="2" s="1"/>
  <c r="X9" i="2" s="1"/>
  <c r="S26" i="2"/>
  <c r="S14" i="2" s="1"/>
  <c r="S12" i="2" s="1"/>
  <c r="S9" i="2" s="1"/>
  <c r="Q49" i="2"/>
  <c r="E16" i="3" s="1"/>
  <c r="E17" i="3" s="1"/>
  <c r="Q36" i="2"/>
  <c r="E26" i="2"/>
  <c r="E14" i="2" s="1"/>
  <c r="E12" i="2" s="1"/>
  <c r="E9" i="2" s="1"/>
  <c r="Q22" i="2"/>
  <c r="R26" i="2"/>
  <c r="R12" i="2" s="1"/>
  <c r="R9" i="2" s="1"/>
  <c r="W26" i="2"/>
  <c r="W17" i="2" s="1"/>
  <c r="T26" i="2"/>
  <c r="T17" i="2" s="1"/>
  <c r="V26" i="2"/>
  <c r="V14" i="2" s="1"/>
  <c r="V12" i="2" s="1"/>
  <c r="V9" i="2" s="1"/>
  <c r="F23" i="2"/>
  <c r="F22" i="2" s="1"/>
  <c r="F18" i="2"/>
  <c r="F79" i="2"/>
  <c r="F74" i="2"/>
  <c r="F70" i="2"/>
  <c r="F42" i="2"/>
  <c r="F38" i="2"/>
  <c r="F36" i="2" s="1"/>
  <c r="G7" i="3" l="1"/>
  <c r="Q26" i="2"/>
  <c r="Q17" i="2" s="1"/>
  <c r="F52" i="2"/>
  <c r="F49" i="2" s="1"/>
  <c r="W12" i="2"/>
  <c r="T12" i="2"/>
  <c r="T9" i="2" s="1"/>
  <c r="Q12" i="2"/>
  <c r="F26" i="2" l="1"/>
  <c r="F14" i="2" s="1"/>
  <c r="F12" i="2" s="1"/>
  <c r="F9" i="2" s="1"/>
  <c r="E11" i="3"/>
  <c r="Q9" i="2"/>
  <c r="W9" i="2"/>
  <c r="E12" i="3" l="1"/>
  <c r="E14" i="3" s="1"/>
  <c r="E7" i="3"/>
</calcChain>
</file>

<file path=xl/sharedStrings.xml><?xml version="1.0" encoding="utf-8"?>
<sst xmlns="http://schemas.openxmlformats.org/spreadsheetml/2006/main" count="244" uniqueCount="180">
  <si>
    <t>Остаток средств на начало текущего финансового года &lt;5&gt;</t>
  </si>
  <si>
    <t>Остаток средств на конец текущего финансового года &lt;5&gt;</t>
  </si>
  <si>
    <t xml:space="preserve">Доходы, всего: </t>
  </si>
  <si>
    <t>в том числе:</t>
  </si>
  <si>
    <t xml:space="preserve">доходы от собственности </t>
  </si>
  <si>
    <t xml:space="preserve">доходы от оказания услуг, работ, всего </t>
  </si>
  <si>
    <t xml:space="preserve">субсидии на финансовое обеспечение выполнения муниципального задания </t>
  </si>
  <si>
    <t>x</t>
  </si>
  <si>
    <t>0001</t>
  </si>
  <si>
    <t>0002</t>
  </si>
  <si>
    <t>доходы от штрафов, пеней, иных сумм принудительного изъятия</t>
  </si>
  <si>
    <t>безвозмездные денежные поступления</t>
  </si>
  <si>
    <t xml:space="preserve">прочие доходы, всего </t>
  </si>
  <si>
    <t>целевые субсидии</t>
  </si>
  <si>
    <t>субсидии на осуществление капитальных вложений</t>
  </si>
  <si>
    <t>доходы от операций с активами, всего в том числе: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</si>
  <si>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</si>
  <si>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</si>
  <si>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</si>
  <si>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 xml:space="preserve">Расходы, всего </t>
  </si>
  <si>
    <t xml:space="preserve">на выплаты персоналу, всего </t>
  </si>
  <si>
    <t>оплата труда</t>
  </si>
  <si>
    <t>прочие выплаты персоналу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</si>
  <si>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</si>
  <si>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</si>
  <si>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 xml:space="preserve">социальные и иные выплаты населению, всего 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</si>
  <si>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</si>
  <si>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</si>
  <si>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детей-сирот и детей, оставшихся без попечения родителей</t>
  </si>
  <si>
    <t xml:space="preserve">уплата налогов, сборов и иных платежей, всего 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</si>
  <si>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</si>
  <si>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</si>
  <si>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</si>
  <si>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штрафы за нарушение законода тельства о закупках и нарушение условий контрактов (договоров)</t>
  </si>
  <si>
    <t>другие экономические санкции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</si>
  <si>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</si>
  <si>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</si>
  <si>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</si>
  <si>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</si>
  <si>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</si>
  <si>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</si>
  <si>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</si>
  <si>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Страхование</t>
  </si>
  <si>
    <t>Услуги, работы для целей капитальных вложений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</si>
  <si>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</si>
  <si>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</si>
  <si>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</si>
  <si>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</si>
  <si>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</si>
  <si>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</si>
  <si>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</si>
  <si>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</si>
  <si>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</si>
  <si>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</si>
  <si>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</si>
  <si>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</si>
  <si>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</si>
  <si>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</si>
  <si>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</si>
  <si>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</si>
  <si>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</si>
  <si>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</si>
  <si>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</si>
  <si>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поступления от оказания услуг (выполнения работ) на платной основе и от иной приносящей доход деятельности</t>
  </si>
  <si>
    <t>за пределами планового периода</t>
  </si>
  <si>
    <t>Наименование показателя</t>
  </si>
  <si>
    <t>Код строки</t>
  </si>
  <si>
    <t>Раздел 1. Поступления и выплаты</t>
  </si>
  <si>
    <t>Код бюджетной классификации Российской Федерации &lt;3&gt;</t>
  </si>
  <si>
    <t>Аналитический код &lt;4&gt;</t>
  </si>
  <si>
    <t>N п/п</t>
  </si>
  <si>
    <t>Коды строк</t>
  </si>
  <si>
    <t>Год начала закупки</t>
  </si>
  <si>
    <t>Выплаты на закупку товаров, работ, услуг, всего &lt;11&gt;</t>
  </si>
  <si>
    <t>1.1.</t>
  </si>
  <si>
    <t>в том числе:                                                                  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&lt;12&gt;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</si>
  <si>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</si>
  <si>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</si>
  <si>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</si>
  <si>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</si>
  <si>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</si>
  <si>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1.4.1</t>
  </si>
  <si>
    <t>Сумма</t>
  </si>
  <si>
    <t>1.4.1.2.</t>
  </si>
  <si>
    <t>1.4.2.</t>
  </si>
  <si>
    <t>1.4.2.1</t>
  </si>
  <si>
    <t>1.4.2.2.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</si>
  <si>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</si>
  <si>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</si>
  <si>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</si>
  <si>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</si>
  <si>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</si>
  <si>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</si>
  <si>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</si>
  <si>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</si>
  <si>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</si>
  <si>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закупки:</t>
  </si>
  <si>
    <t>3.</t>
  </si>
  <si>
    <t>Руководитель учреждения</t>
  </si>
  <si>
    <t xml:space="preserve">                                      (должность) (подпись)  (расшифровка</t>
  </si>
  <si>
    <t xml:space="preserve">                                                               подписи)</t>
  </si>
  <si>
    <t>┌── ─ ── ─ ── ─ ── ─ ── ─ ── ─ ── ─ ── ─ ── ─ ── ─ ── ─ ── ─ ── ─ ── ─ ── ┐</t>
  </si>
  <si>
    <t xml:space="preserve"> СОГЛАСОВАНО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</si>
  <si>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</si>
  <si>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</si>
  <si>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Раздел 2. Сведения по выплатам на закупки товаров, работ, услуг &lt;10&gt; </t>
  </si>
  <si>
    <t>за счет субсидий,предоставляемых в соответствии с абзацем вторым пункта 1 сттьи 78.1. Бюджетного Кодекса Российской Федерации</t>
  </si>
  <si>
    <t>в соответствии с Федеральным законом N 223-ФЗ &lt;14&gt;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</si>
  <si>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&lt;13&gt;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</si>
  <si>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 &lt;13&gt;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</si>
  <si>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&lt;12&gt;</t>
  </si>
  <si>
    <t>в соответствии с Федеральным законом №44-ФЗ</t>
  </si>
  <si>
    <t>в соответствии с Федеральным законом №223-ФЗ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</si>
  <si>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&lt;16&gt;</t>
  </si>
  <si>
    <t>Итого по договорам, планируемым к заключению в соответствующем финансовом году в соответствии с Федеральным законом №223-ФЗ, по соответствующему году закупки</t>
  </si>
  <si>
    <t>Коды</t>
  </si>
  <si>
    <t>Дата</t>
  </si>
  <si>
    <t>Орган, осуществляющий</t>
  </si>
  <si>
    <t>по Сводному реестру</t>
  </si>
  <si>
    <t>глава по БК</t>
  </si>
  <si>
    <t>ИНН</t>
  </si>
  <si>
    <t>КПП</t>
  </si>
  <si>
    <t>Единица измерения: руб</t>
  </si>
  <si>
    <t>по ОКЕИ</t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</si>
  <si>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</si>
  <si>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</si>
  <si>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</si>
  <si>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        (расшифровка подписи)</t>
  </si>
  <si>
    <t>в том числе:                                                                                                     в соответствии с Федеральным законом N 44-ФЗ</t>
  </si>
  <si>
    <t>субсидия на финансовое обеспечение выполнения муниципального задания 400</t>
  </si>
  <si>
    <t>субсидии, предоставляемые в соответствии с абзацем вторым пункта 1 статьи 78.1 БК РФ    474001</t>
  </si>
  <si>
    <t>субсидии, предоставляемые в соответствии с абзацем вторым пункта 1 статьи 78.1 БК РФ    474002</t>
  </si>
  <si>
    <t>субсидии, предоставляемые в соответствии с абзацем вторым пункта 1 статьи 78.1 БК РФ    474005</t>
  </si>
  <si>
    <t xml:space="preserve">субсидии, предоставляемые в соответствии с абзацем вторым пункта 1 статьи 78.1 БК РФ    53040    </t>
  </si>
  <si>
    <t>субсидии, предоставляемые в соответствии с абзацем вторым пункта 1 статьи 78.1 БК РФ 53030</t>
  </si>
  <si>
    <t>пособе за 3 дня по временной нетрудоспособности</t>
  </si>
  <si>
    <t>прочие выплату персоналу</t>
  </si>
  <si>
    <t xml:space="preserve">субсидии, предоставляемые в соответствии с абзацем вторым пункта 1 статьи 78.1 БК РФ   </t>
  </si>
  <si>
    <t xml:space="preserve">         </t>
  </si>
  <si>
    <t xml:space="preserve"> </t>
  </si>
  <si>
    <t>субсидии, предоставляемые в соответствии с абзацем вторым пункта 1 статьи 78.1 БК РФ    474003</t>
  </si>
  <si>
    <t>субсидии, предоставляемые в соответствии с абзацем вторым пункта 1 статьи 78.1 БК РФ   474007</t>
  </si>
  <si>
    <t>субсидии, предоставляемые в соответствии с абзацем вторым пункта 1 статьи 78.1 БК РФ   474008</t>
  </si>
  <si>
    <t>субсидии, предоставляемые в соответствии с абзацем вторым пункта 1 статьи 78.1 БК РФ 51790</t>
  </si>
  <si>
    <t>местные</t>
  </si>
  <si>
    <t>областные</t>
  </si>
  <si>
    <t>питание лагерь (обл)</t>
  </si>
  <si>
    <t>трудовые лагеря зпл детям</t>
  </si>
  <si>
    <t>горячие питание</t>
  </si>
  <si>
    <t>степендии  целевые</t>
  </si>
  <si>
    <t>молодые специалисты (разовая выплата)</t>
  </si>
  <si>
    <t>комплексная безопасность</t>
  </si>
  <si>
    <t>софинансирование</t>
  </si>
  <si>
    <t>Советники федер.ден.</t>
  </si>
  <si>
    <t>классное руководство</t>
  </si>
  <si>
    <t>поступление род платы</t>
  </si>
  <si>
    <t xml:space="preserve">Расходы на закупку товаров, работ, услуг всего &lt;7&gt; </t>
  </si>
  <si>
    <t>средства от оказания услуг (выполнения работ) на платной основе и от приносящей доход  деятельности</t>
  </si>
  <si>
    <t>лагерь местные (усл.226, 346)</t>
  </si>
  <si>
    <t>субсидия на финансовое обеспечение выполнения муниципального задания 403</t>
  </si>
  <si>
    <t xml:space="preserve">    (уполномоченное лицо                                   )Директор  _________                         В.Б.Подосинникова</t>
  </si>
  <si>
    <t>Начальник УО Сасовского муниципального округа</t>
  </si>
  <si>
    <t>С.В.Горохова</t>
  </si>
  <si>
    <t>функции и полномочия учредителя Управление образования  Сасовского муниципального округа</t>
  </si>
  <si>
    <t xml:space="preserve">Учреждение МБОУ Демушкинская   СШ </t>
  </si>
  <si>
    <t>│Старший экономист________Ю.В.Стифуткина</t>
  </si>
  <si>
    <t>Управление образования Сасовского муниципального округа</t>
  </si>
  <si>
    <t>проверка сметы</t>
  </si>
  <si>
    <t xml:space="preserve">    Исполнитель  бухгалтер  __________Т.Н.Маняева    </t>
  </si>
  <si>
    <t>"27" декабря  2024 г.</t>
  </si>
  <si>
    <t>от "27" декабря 2024 г.</t>
  </si>
  <si>
    <t>на 2025 г. текущий финансовый год</t>
  </si>
  <si>
    <t>на 2026г. первый год планового периода</t>
  </si>
  <si>
    <t>на 2027 г. второй год планового периода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</si>
  <si>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</si>
  <si>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</si>
  <si>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</si>
  <si>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 xml:space="preserve">    " 27 " декабря 2024 г.</t>
  </si>
  <si>
    <t>План финансово-хозяйственной деятельности на 2025 г.</t>
  </si>
  <si>
    <t>(на 2025 г. и плановый период 2026 и 2027 годов)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</si>
</sst>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 indent="4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indent="6"/>
    </xf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 indent="6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6"/>
    </xf>
    <xf numFmtId="0" fontId="3" fillId="0" borderId="0" xfId="0" applyFont="1" applyBorder="1" applyAlignment="1">
      <alignment horizontal="left" vertical="top" wrapText="1" indent="4"/>
    </xf>
    <xf numFmtId="0" fontId="3" fillId="0" borderId="12" xfId="0" applyFont="1" applyBorder="1" applyAlignment="1">
      <alignment horizontal="left" vertical="top" wrapText="1" indent="4"/>
    </xf>
    <xf numFmtId="0" fontId="7" fillId="0" borderId="0" xfId="0" applyFont="1"/>
    <xf numFmtId="0" fontId="7" fillId="0" borderId="1" xfId="0" applyFont="1" applyBorder="1"/>
    <xf numFmtId="0" fontId="8" fillId="0" borderId="1" xfId="1" applyFont="1" applyBorder="1" applyAlignment="1" applyProtection="1">
      <alignment vertical="top" wrapText="1"/>
    </xf>
    <xf numFmtId="0" fontId="8" fillId="0" borderId="1" xfId="1" applyFont="1" applyBorder="1" applyAlignment="1" applyProtection="1">
      <alignment horizontal="left" vertical="top" wrapText="1" indent="4"/>
    </xf>
    <xf numFmtId="0" fontId="9" fillId="0" borderId="0" xfId="1" applyFont="1" applyAlignment="1" applyProtection="1">
      <alignment horizontal="center"/>
    </xf>
    <xf numFmtId="0" fontId="10" fillId="0" borderId="1" xfId="1" applyFont="1" applyBorder="1" applyAlignment="1" applyProtection="1">
      <alignment vertical="top" wrapText="1"/>
    </xf>
    <xf numFmtId="0" fontId="8" fillId="0" borderId="12" xfId="1" applyFont="1" applyBorder="1" applyAlignment="1" applyProtection="1">
      <alignment horizontal="left" vertical="top" wrapText="1" indent="6"/>
    </xf>
    <xf numFmtId="0" fontId="8" fillId="0" borderId="1" xfId="1" applyFont="1" applyBorder="1" applyAlignment="1" applyProtection="1">
      <alignment horizontal="left" vertical="top" wrapText="1" indent="6"/>
    </xf>
    <xf numFmtId="0" fontId="7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horizontal="justify"/>
    </xf>
    <xf numFmtId="14" fontId="12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4" fillId="0" borderId="4" xfId="1" applyFont="1" applyBorder="1" applyAlignment="1" applyProtection="1">
      <alignment vertical="top" wrapText="1"/>
    </xf>
    <xf numFmtId="49" fontId="12" fillId="0" borderId="7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2" borderId="8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/>
    </xf>
    <xf numFmtId="0" fontId="14" fillId="0" borderId="1" xfId="1" applyFont="1" applyBorder="1" applyAlignment="1" applyProtection="1">
      <alignment vertical="top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right" wrapText="1"/>
    </xf>
    <xf numFmtId="0" fontId="12" fillId="0" borderId="9" xfId="0" applyFont="1" applyBorder="1" applyAlignment="1">
      <alignment horizontal="right"/>
    </xf>
    <xf numFmtId="0" fontId="12" fillId="2" borderId="9" xfId="0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2"/>
    </xf>
    <xf numFmtId="0" fontId="12" fillId="0" borderId="9" xfId="0" applyFont="1" applyBorder="1" applyAlignment="1">
      <alignment wrapText="1"/>
    </xf>
    <xf numFmtId="0" fontId="12" fillId="0" borderId="4" xfId="0" applyFont="1" applyBorder="1" applyAlignment="1">
      <alignment horizontal="left" vertical="top" wrapText="1" indent="2"/>
    </xf>
    <xf numFmtId="0" fontId="12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2" fontId="12" fillId="2" borderId="1" xfId="0" applyNumberFormat="1" applyFont="1" applyFill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/>
    <xf numFmtId="0" fontId="5" fillId="0" borderId="1" xfId="0" applyFont="1" applyBorder="1" applyAlignment="1">
      <alignment horizontal="left" vertical="top" wrapText="1" indent="2"/>
    </xf>
    <xf numFmtId="0" fontId="12" fillId="0" borderId="9" xfId="0" applyFont="1" applyBorder="1"/>
    <xf numFmtId="0" fontId="12" fillId="0" borderId="1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2" fontId="12" fillId="0" borderId="3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 vertical="top" wrapText="1" indent="2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 vertical="top" wrapText="1" indent="4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 indent="4"/>
    </xf>
    <xf numFmtId="0" fontId="12" fillId="0" borderId="4" xfId="0" applyFont="1" applyBorder="1" applyAlignment="1">
      <alignment horizontal="left" vertical="top" wrapText="1" indent="4"/>
    </xf>
    <xf numFmtId="0" fontId="5" fillId="0" borderId="0" xfId="0" applyFont="1" applyBorder="1" applyAlignment="1">
      <alignment horizontal="left" vertical="top" wrapText="1" indent="2"/>
    </xf>
    <xf numFmtId="0" fontId="12" fillId="0" borderId="0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top" wrapText="1" indent="3"/>
    </xf>
    <xf numFmtId="2" fontId="12" fillId="0" borderId="3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5" fillId="0" borderId="0" xfId="1" applyFont="1" applyBorder="1" applyAlignment="1" applyProtection="1">
      <alignment vertical="top" wrapText="1"/>
    </xf>
    <xf numFmtId="0" fontId="12" fillId="0" borderId="3" xfId="0" applyFont="1" applyBorder="1" applyAlignment="1">
      <alignment vertical="top" wrapText="1"/>
    </xf>
    <xf numFmtId="2" fontId="12" fillId="0" borderId="3" xfId="0" applyNumberFormat="1" applyFont="1" applyBorder="1" applyAlignment="1">
      <alignment horizontal="right"/>
    </xf>
    <xf numFmtId="2" fontId="12" fillId="0" borderId="4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2" fontId="12" fillId="2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/>
    <xf numFmtId="0" fontId="15" fillId="0" borderId="1" xfId="1" applyFont="1" applyBorder="1" applyAlignment="1" applyProtection="1">
      <alignment vertical="top" wrapText="1"/>
    </xf>
    <xf numFmtId="0" fontId="14" fillId="0" borderId="0" xfId="1" applyFont="1" applyBorder="1" applyAlignment="1" applyProtection="1">
      <alignment vertical="top" wrapText="1"/>
    </xf>
    <xf numFmtId="0" fontId="5" fillId="0" borderId="9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3" fillId="2" borderId="0" xfId="0" applyFont="1" applyFill="1"/>
    <xf numFmtId="2" fontId="12" fillId="0" borderId="3" xfId="0" applyNumberFormat="1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2" fontId="14" fillId="0" borderId="1" xfId="0" applyNumberFormat="1" applyFont="1" applyBorder="1" applyAlignment="1">
      <alignment horizontal="right" wrapText="1"/>
    </xf>
    <xf numFmtId="0" fontId="11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2" fillId="0" borderId="3" xfId="0" applyNumberFormat="1" applyFont="1" applyBorder="1" applyAlignment="1">
      <alignment horizontal="right"/>
    </xf>
    <xf numFmtId="2" fontId="12" fillId="0" borderId="4" xfId="0" applyNumberFormat="1" applyFont="1" applyBorder="1" applyAlignment="1">
      <alignment horizontal="right"/>
    </xf>
    <xf numFmtId="2" fontId="12" fillId="0" borderId="3" xfId="0" applyNumberFormat="1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3" xfId="1" applyFont="1" applyBorder="1" applyAlignment="1" applyProtection="1">
      <alignment horizontal="center" vertical="center" wrapText="1"/>
    </xf>
    <xf numFmtId="0" fontId="12" fillId="0" borderId="3" xfId="0" applyFont="1" applyFill="1" applyBorder="1" applyAlignment="1"/>
    <xf numFmtId="0" fontId="12" fillId="0" borderId="4" xfId="0" applyFont="1" applyFill="1" applyBorder="1" applyAlignment="1"/>
    <xf numFmtId="0" fontId="12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2" fontId="12" fillId="2" borderId="3" xfId="0" applyNumberFormat="1" applyFont="1" applyFill="1" applyBorder="1" applyAlignment="1">
      <alignment horizontal="right"/>
    </xf>
    <xf numFmtId="2" fontId="12" fillId="2" borderId="4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2" fontId="12" fillId="0" borderId="3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  <xf numFmtId="0" fontId="11" fillId="0" borderId="0" xfId="0" applyFont="1" applyAlignment="1">
      <alignment horizontal="justify"/>
    </xf>
    <xf numFmtId="0" fontId="11" fillId="0" borderId="0" xfId="0" applyFont="1" applyAlignment="1"/>
    <xf numFmtId="0" fontId="3" fillId="0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justify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topLeftCell="A7" zoomScale="80" zoomScaleNormal="100" zoomScaleSheetLayoutView="80" workbookViewId="0">
      <selection activeCell="I23" sqref="I23"/>
    </sheetView>
  </sheetViews>
  <sheetFormatPr defaultRowHeight="15" x14ac:dyDescent="0.25"/>
  <cols>
    <col min="10" max="10" width="24.5703125" customWidth="1"/>
    <col min="11" max="11" width="16.140625" customWidth="1"/>
  </cols>
  <sheetData>
    <row r="1" spans="1:11" ht="18.75" x14ac:dyDescent="0.3">
      <c r="A1" s="24"/>
      <c r="B1" s="24"/>
      <c r="C1" s="24"/>
      <c r="D1" s="24"/>
      <c r="E1" s="24"/>
      <c r="F1" s="24"/>
      <c r="G1" s="24"/>
      <c r="H1" s="24"/>
      <c r="I1" s="24"/>
      <c r="J1" s="25" t="s">
        <v>124</v>
      </c>
      <c r="K1" s="25"/>
    </row>
    <row r="2" spans="1:11" ht="27" customHeight="1" x14ac:dyDescent="0.3">
      <c r="A2" s="24"/>
      <c r="B2" s="24"/>
      <c r="C2" s="24"/>
      <c r="D2" s="24"/>
      <c r="E2" s="24"/>
      <c r="F2" s="24"/>
      <c r="G2" s="128" t="s">
        <v>161</v>
      </c>
      <c r="H2" s="128"/>
      <c r="I2" s="128"/>
      <c r="J2" s="128"/>
      <c r="K2" s="128"/>
    </row>
    <row r="3" spans="1:11" ht="23.25" customHeight="1" x14ac:dyDescent="0.3">
      <c r="A3" s="24"/>
      <c r="B3" s="24"/>
      <c r="C3" s="24"/>
      <c r="D3" s="24"/>
      <c r="E3" s="24"/>
      <c r="F3" s="24"/>
      <c r="G3" s="15"/>
      <c r="H3" s="15"/>
      <c r="I3" s="15"/>
      <c r="J3" s="15"/>
      <c r="K3" s="23" t="s">
        <v>125</v>
      </c>
    </row>
    <row r="4" spans="1:11" ht="18.75" x14ac:dyDescent="0.3">
      <c r="A4" s="24"/>
      <c r="B4" s="24"/>
      <c r="C4" s="24"/>
      <c r="D4" s="24"/>
      <c r="E4" s="24"/>
      <c r="F4" s="128" t="s">
        <v>166</v>
      </c>
      <c r="G4" s="128"/>
      <c r="H4" s="128"/>
      <c r="I4" s="128"/>
      <c r="J4" s="128"/>
      <c r="K4" s="128"/>
    </row>
    <row r="5" spans="1:11" ht="18.75" x14ac:dyDescent="0.3">
      <c r="A5" s="24"/>
      <c r="B5" s="24"/>
      <c r="C5" s="24"/>
      <c r="D5" s="24"/>
      <c r="E5" s="24"/>
      <c r="F5" s="24"/>
      <c r="G5" s="24"/>
      <c r="H5" s="15"/>
      <c r="I5" s="15"/>
      <c r="J5" s="15"/>
      <c r="K5" s="23" t="s">
        <v>126</v>
      </c>
    </row>
    <row r="6" spans="1:11" ht="18.75" x14ac:dyDescent="0.3">
      <c r="A6" s="24"/>
      <c r="B6" s="24"/>
      <c r="C6" s="24"/>
      <c r="D6" s="24"/>
      <c r="E6" s="24"/>
      <c r="F6" s="24"/>
      <c r="G6" s="24"/>
      <c r="H6" s="24"/>
      <c r="I6" s="25"/>
      <c r="J6" s="24"/>
      <c r="K6" s="25" t="s">
        <v>162</v>
      </c>
    </row>
    <row r="7" spans="1:11" ht="18.75" x14ac:dyDescent="0.3">
      <c r="A7" s="24"/>
      <c r="B7" s="24"/>
      <c r="C7" s="24"/>
      <c r="D7" s="24"/>
      <c r="E7" s="24"/>
      <c r="F7" s="24"/>
      <c r="G7" s="24"/>
      <c r="H7" s="24"/>
      <c r="I7" s="15"/>
      <c r="J7" s="15"/>
      <c r="K7" s="23" t="s">
        <v>127</v>
      </c>
    </row>
    <row r="8" spans="1:11" ht="18.75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5"/>
    </row>
    <row r="9" spans="1:11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128" t="s">
        <v>169</v>
      </c>
      <c r="K9" s="128"/>
    </row>
    <row r="10" spans="1:11" ht="18.75" x14ac:dyDescent="0.3">
      <c r="A10" s="24"/>
      <c r="B10" s="128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ht="45.75" customHeight="1" x14ac:dyDescent="0.3">
      <c r="A11" s="24"/>
      <c r="B11" s="128" t="s">
        <v>178</v>
      </c>
      <c r="C11" s="123"/>
      <c r="D11" s="123"/>
      <c r="E11" s="123"/>
      <c r="F11" s="123"/>
      <c r="G11" s="123"/>
      <c r="H11" s="123"/>
      <c r="I11" s="123"/>
      <c r="J11" s="123"/>
      <c r="K11" s="24"/>
    </row>
    <row r="12" spans="1:11" ht="18.75" x14ac:dyDescent="0.3">
      <c r="A12" s="24"/>
      <c r="B12" s="128" t="s">
        <v>179</v>
      </c>
      <c r="C12" s="128"/>
      <c r="D12" s="128"/>
      <c r="E12" s="128"/>
      <c r="F12" s="128"/>
      <c r="G12" s="128"/>
      <c r="H12" s="128"/>
      <c r="I12" s="128"/>
      <c r="J12" s="128"/>
      <c r="K12" s="24"/>
    </row>
    <row r="13" spans="1:11" ht="18.75" x14ac:dyDescent="0.3">
      <c r="A13" s="24"/>
      <c r="B13" s="26"/>
      <c r="C13" s="27"/>
      <c r="D13" s="28"/>
      <c r="E13" s="24"/>
      <c r="F13" s="24"/>
      <c r="G13" s="24"/>
      <c r="H13" s="24"/>
      <c r="I13" s="24"/>
      <c r="J13" s="24"/>
      <c r="K13" s="29" t="s">
        <v>115</v>
      </c>
    </row>
    <row r="14" spans="1:11" ht="24" customHeight="1" x14ac:dyDescent="0.3">
      <c r="A14" s="24"/>
      <c r="B14" s="124" t="s">
        <v>170</v>
      </c>
      <c r="C14" s="123"/>
      <c r="D14" s="123"/>
      <c r="E14" s="123"/>
      <c r="F14" s="123"/>
      <c r="G14" s="123"/>
      <c r="H14" s="24"/>
      <c r="I14" s="24"/>
      <c r="J14" s="30" t="s">
        <v>116</v>
      </c>
      <c r="K14" s="33">
        <v>45653</v>
      </c>
    </row>
    <row r="15" spans="1:11" ht="51.75" customHeight="1" x14ac:dyDescent="0.3">
      <c r="A15" s="24"/>
      <c r="B15" s="126" t="s">
        <v>117</v>
      </c>
      <c r="C15" s="127"/>
      <c r="D15" s="127"/>
      <c r="E15" s="127"/>
      <c r="F15" s="127"/>
      <c r="G15" s="127"/>
      <c r="H15" s="127"/>
      <c r="I15" s="24"/>
      <c r="J15" s="30" t="s">
        <v>118</v>
      </c>
      <c r="K15" s="31"/>
    </row>
    <row r="16" spans="1:11" ht="34.5" customHeight="1" x14ac:dyDescent="0.3">
      <c r="A16" s="24"/>
      <c r="B16" s="125" t="s">
        <v>163</v>
      </c>
      <c r="C16" s="123"/>
      <c r="D16" s="123"/>
      <c r="E16" s="123"/>
      <c r="F16" s="123"/>
      <c r="G16" s="123"/>
      <c r="H16" s="123"/>
      <c r="I16" s="24"/>
      <c r="J16" s="30" t="s">
        <v>119</v>
      </c>
      <c r="K16" s="31">
        <v>474</v>
      </c>
    </row>
    <row r="17" spans="1:11" ht="37.5" x14ac:dyDescent="0.3">
      <c r="A17" s="24"/>
      <c r="B17" s="26"/>
      <c r="C17" s="30"/>
      <c r="D17" s="27"/>
      <c r="E17" s="24"/>
      <c r="F17" s="24"/>
      <c r="G17" s="24"/>
      <c r="H17" s="24"/>
      <c r="I17" s="24"/>
      <c r="J17" s="30" t="s">
        <v>118</v>
      </c>
      <c r="K17" s="31"/>
    </row>
    <row r="18" spans="1:11" ht="18.75" x14ac:dyDescent="0.3">
      <c r="A18" s="24"/>
      <c r="B18" s="26"/>
      <c r="C18" s="30"/>
      <c r="D18" s="27"/>
      <c r="E18" s="24"/>
      <c r="F18" s="24"/>
      <c r="G18" s="24"/>
      <c r="H18" s="24"/>
      <c r="I18" s="24"/>
      <c r="J18" s="30" t="s">
        <v>120</v>
      </c>
      <c r="K18" s="31">
        <v>6232004302</v>
      </c>
    </row>
    <row r="19" spans="1:11" ht="18.75" x14ac:dyDescent="0.3">
      <c r="A19" s="24"/>
      <c r="B19" s="122" t="s">
        <v>164</v>
      </c>
      <c r="C19" s="123"/>
      <c r="D19" s="123"/>
      <c r="E19" s="123"/>
      <c r="F19" s="123"/>
      <c r="G19" s="123"/>
      <c r="H19" s="123"/>
      <c r="I19" s="24"/>
      <c r="J19" s="30" t="s">
        <v>121</v>
      </c>
      <c r="K19" s="31">
        <v>623201001</v>
      </c>
    </row>
    <row r="20" spans="1:11" ht="18.75" x14ac:dyDescent="0.3">
      <c r="A20" s="24"/>
      <c r="B20" s="122" t="s">
        <v>122</v>
      </c>
      <c r="C20" s="123"/>
      <c r="D20" s="123"/>
      <c r="E20" s="123"/>
      <c r="F20" s="123"/>
      <c r="G20" s="123"/>
      <c r="H20" s="123"/>
      <c r="I20" s="24"/>
      <c r="J20" s="30" t="s">
        <v>123</v>
      </c>
      <c r="K20" s="29">
        <v>383</v>
      </c>
    </row>
    <row r="21" spans="1:11" ht="18.75" x14ac:dyDescent="0.3">
      <c r="A21" s="24"/>
      <c r="B21" s="32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8.7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11">
    <mergeCell ref="B10:K10"/>
    <mergeCell ref="B11:J11"/>
    <mergeCell ref="B12:J12"/>
    <mergeCell ref="J9:K9"/>
    <mergeCell ref="G2:K2"/>
    <mergeCell ref="F4:K4"/>
    <mergeCell ref="B20:H20"/>
    <mergeCell ref="B14:G14"/>
    <mergeCell ref="B16:H16"/>
    <mergeCell ref="B15:H15"/>
    <mergeCell ref="B19:H1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tabSelected="1" view="pageBreakPreview" zoomScale="70" zoomScaleNormal="118" zoomScaleSheetLayoutView="70" workbookViewId="0">
      <pane ySplit="6" topLeftCell="A7" activePane="bottomLeft" state="frozen"/>
      <selection pane="bottomLeft" activeCell="Q82" sqref="Q82"/>
    </sheetView>
  </sheetViews>
  <sheetFormatPr defaultRowHeight="18.75" x14ac:dyDescent="0.3"/>
  <cols>
    <col min="1" max="1" width="23.85546875" style="37" customWidth="1"/>
    <col min="2" max="2" width="7" style="37" customWidth="1"/>
    <col min="3" max="3" width="8.140625" style="37" customWidth="1"/>
    <col min="4" max="4" width="6.42578125" style="37" customWidth="1"/>
    <col min="5" max="5" width="16.7109375" style="37" customWidth="1"/>
    <col min="6" max="6" width="18.5703125" style="37" customWidth="1"/>
    <col min="7" max="7" width="12.7109375" style="37" customWidth="1"/>
    <col min="8" max="8" width="13.28515625" style="37" customWidth="1"/>
    <col min="9" max="9" width="12.5703125" style="37" customWidth="1"/>
    <col min="10" max="10" width="11.42578125" style="37" customWidth="1"/>
    <col min="11" max="11" width="7.42578125" style="37" hidden="1" customWidth="1"/>
    <col min="12" max="12" width="9" style="37" hidden="1" customWidth="1"/>
    <col min="13" max="13" width="7.5703125" style="37" hidden="1" customWidth="1"/>
    <col min="14" max="14" width="7.85546875" style="37" hidden="1" customWidth="1"/>
    <col min="15" max="15" width="13.7109375" style="37" hidden="1" customWidth="1"/>
    <col min="16" max="16" width="10.5703125" style="37" hidden="1" customWidth="1"/>
    <col min="17" max="17" width="12.140625" style="37" customWidth="1"/>
    <col min="18" max="18" width="13.42578125" style="37" customWidth="1"/>
    <col min="19" max="19" width="16.42578125" style="116" customWidth="1"/>
    <col min="20" max="21" width="15" style="37" customWidth="1"/>
    <col min="22" max="22" width="17" style="116" customWidth="1"/>
    <col min="23" max="23" width="14.7109375" style="37" customWidth="1"/>
    <col min="24" max="24" width="15.7109375" style="37" customWidth="1"/>
    <col min="25" max="25" width="10.140625" style="37" customWidth="1"/>
    <col min="26" max="26" width="9.140625" style="37" hidden="1" customWidth="1"/>
    <col min="27" max="27" width="10.5703125" style="37" hidden="1" customWidth="1"/>
    <col min="28" max="16384" width="9.140625" style="37"/>
  </cols>
  <sheetData>
    <row r="1" spans="1:27" x14ac:dyDescent="0.3">
      <c r="A1" s="24"/>
      <c r="B1" s="24"/>
      <c r="C1" s="24"/>
      <c r="D1" s="35" t="s">
        <v>67</v>
      </c>
      <c r="E1" s="3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6"/>
      <c r="T1" s="24"/>
      <c r="U1" s="24"/>
      <c r="V1" s="36"/>
      <c r="W1" s="24"/>
      <c r="X1" s="24"/>
      <c r="Y1" s="24"/>
      <c r="Z1" s="35"/>
      <c r="AA1" s="24"/>
    </row>
    <row r="2" spans="1:27" ht="0.7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6"/>
      <c r="T2" s="24"/>
      <c r="U2" s="24"/>
      <c r="V2" s="36"/>
      <c r="W2" s="24"/>
      <c r="X2" s="24"/>
      <c r="Y2" s="24"/>
      <c r="Z2" s="24"/>
      <c r="AA2" s="24"/>
    </row>
    <row r="3" spans="1:27" ht="24.75" customHeight="1" x14ac:dyDescent="0.3">
      <c r="A3" s="129" t="s">
        <v>65</v>
      </c>
      <c r="B3" s="129" t="s">
        <v>66</v>
      </c>
      <c r="C3" s="162" t="s">
        <v>68</v>
      </c>
      <c r="D3" s="162" t="s">
        <v>69</v>
      </c>
      <c r="E3" s="156" t="s">
        <v>171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/>
      <c r="S3" s="142" t="s">
        <v>172</v>
      </c>
      <c r="T3" s="139"/>
      <c r="U3" s="139"/>
      <c r="V3" s="156" t="s">
        <v>173</v>
      </c>
      <c r="W3" s="157"/>
      <c r="X3" s="158"/>
      <c r="Y3" s="38" t="s">
        <v>64</v>
      </c>
    </row>
    <row r="4" spans="1:27" ht="158.25" customHeight="1" x14ac:dyDescent="0.3">
      <c r="A4" s="130"/>
      <c r="B4" s="130"/>
      <c r="C4" s="130"/>
      <c r="D4" s="130"/>
      <c r="E4" s="29" t="s">
        <v>129</v>
      </c>
      <c r="F4" s="29" t="s">
        <v>159</v>
      </c>
      <c r="G4" s="29" t="s">
        <v>130</v>
      </c>
      <c r="H4" s="29" t="s">
        <v>131</v>
      </c>
      <c r="I4" s="29" t="s">
        <v>133</v>
      </c>
      <c r="J4" s="29" t="s">
        <v>140</v>
      </c>
      <c r="K4" s="29" t="s">
        <v>132</v>
      </c>
      <c r="L4" s="29" t="s">
        <v>137</v>
      </c>
      <c r="M4" s="29" t="s">
        <v>141</v>
      </c>
      <c r="N4" s="29" t="s">
        <v>142</v>
      </c>
      <c r="O4" s="29">
        <v>474017</v>
      </c>
      <c r="P4" s="29" t="s">
        <v>143</v>
      </c>
      <c r="Q4" s="29" t="s">
        <v>134</v>
      </c>
      <c r="R4" s="29" t="s">
        <v>63</v>
      </c>
      <c r="S4" s="39" t="s">
        <v>61</v>
      </c>
      <c r="T4" s="29" t="s">
        <v>62</v>
      </c>
      <c r="U4" s="29" t="s">
        <v>63</v>
      </c>
      <c r="V4" s="39" t="s">
        <v>61</v>
      </c>
      <c r="W4" s="29" t="s">
        <v>62</v>
      </c>
      <c r="X4" s="29" t="s">
        <v>63</v>
      </c>
      <c r="Y4" s="40"/>
      <c r="Z4" s="29" t="s">
        <v>129</v>
      </c>
      <c r="AA4" s="29" t="s">
        <v>159</v>
      </c>
    </row>
    <row r="5" spans="1:27" x14ac:dyDescent="0.3">
      <c r="A5" s="38">
        <v>1</v>
      </c>
      <c r="B5" s="38">
        <v>2</v>
      </c>
      <c r="C5" s="41">
        <v>3</v>
      </c>
      <c r="D5" s="41">
        <v>4</v>
      </c>
      <c r="E5" s="41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3">
        <v>19</v>
      </c>
      <c r="T5" s="42">
        <v>20</v>
      </c>
      <c r="U5" s="42">
        <v>21</v>
      </c>
      <c r="V5" s="43">
        <v>22</v>
      </c>
      <c r="W5" s="42">
        <v>23</v>
      </c>
      <c r="X5" s="42">
        <v>24</v>
      </c>
      <c r="Y5" s="42">
        <v>25</v>
      </c>
      <c r="Z5" s="41">
        <v>5</v>
      </c>
      <c r="AA5" s="42">
        <v>6</v>
      </c>
    </row>
    <row r="6" spans="1:27" ht="56.25" customHeight="1" x14ac:dyDescent="0.3">
      <c r="A6" s="44"/>
      <c r="B6" s="45"/>
      <c r="C6" s="46"/>
      <c r="D6" s="47"/>
      <c r="E6" s="47" t="s">
        <v>144</v>
      </c>
      <c r="F6" s="48" t="s">
        <v>145</v>
      </c>
      <c r="G6" s="49" t="s">
        <v>146</v>
      </c>
      <c r="H6" s="49" t="s">
        <v>147</v>
      </c>
      <c r="I6" s="49" t="s">
        <v>148</v>
      </c>
      <c r="J6" s="121" t="s">
        <v>158</v>
      </c>
      <c r="K6" s="49" t="s">
        <v>149</v>
      </c>
      <c r="L6" s="49" t="s">
        <v>150</v>
      </c>
      <c r="M6" s="50" t="s">
        <v>151</v>
      </c>
      <c r="N6" s="50" t="s">
        <v>152</v>
      </c>
      <c r="O6" s="50" t="s">
        <v>167</v>
      </c>
      <c r="P6" s="50" t="s">
        <v>153</v>
      </c>
      <c r="Q6" s="50" t="s">
        <v>154</v>
      </c>
      <c r="R6" s="51" t="s">
        <v>155</v>
      </c>
      <c r="S6" s="52"/>
      <c r="T6" s="51"/>
      <c r="U6" s="50"/>
      <c r="V6" s="53"/>
      <c r="W6" s="50"/>
      <c r="X6" s="51"/>
      <c r="Y6" s="51"/>
      <c r="Z6" s="47" t="s">
        <v>144</v>
      </c>
      <c r="AA6" s="48" t="s">
        <v>145</v>
      </c>
    </row>
    <row r="7" spans="1:27" ht="36.75" customHeight="1" x14ac:dyDescent="0.3">
      <c r="A7" s="54" t="s">
        <v>0</v>
      </c>
      <c r="B7" s="55" t="s">
        <v>8</v>
      </c>
      <c r="C7" s="56" t="s">
        <v>7</v>
      </c>
      <c r="D7" s="50" t="s">
        <v>7</v>
      </c>
      <c r="E7" s="5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7">
        <v>162031.29999999999</v>
      </c>
      <c r="R7" s="58">
        <v>552.58000000000004</v>
      </c>
      <c r="S7" s="60"/>
      <c r="T7" s="58"/>
      <c r="U7" s="57"/>
      <c r="V7" s="61"/>
      <c r="W7" s="57"/>
      <c r="X7" s="58"/>
      <c r="Y7" s="58"/>
      <c r="Z7" s="57"/>
      <c r="AA7" s="58"/>
    </row>
    <row r="8" spans="1:27" ht="23.25" customHeight="1" x14ac:dyDescent="0.3">
      <c r="A8" s="62" t="s">
        <v>1</v>
      </c>
      <c r="B8" s="63" t="s">
        <v>9</v>
      </c>
      <c r="C8" s="51" t="s">
        <v>7</v>
      </c>
      <c r="D8" s="64" t="s">
        <v>7</v>
      </c>
      <c r="E8" s="65"/>
      <c r="F8" s="58"/>
      <c r="G8" s="66"/>
      <c r="H8" s="66"/>
      <c r="I8" s="66"/>
      <c r="J8" s="66"/>
      <c r="K8" s="66"/>
      <c r="L8" s="66"/>
      <c r="M8" s="66"/>
      <c r="N8" s="66"/>
      <c r="O8" s="66"/>
      <c r="P8" s="66"/>
      <c r="Q8" s="65"/>
      <c r="R8" s="58"/>
      <c r="S8" s="67"/>
      <c r="T8" s="58"/>
      <c r="U8" s="65"/>
      <c r="V8" s="61"/>
      <c r="W8" s="65"/>
      <c r="X8" s="58"/>
      <c r="Y8" s="58"/>
      <c r="Z8" s="65"/>
      <c r="AA8" s="58"/>
    </row>
    <row r="9" spans="1:27" x14ac:dyDescent="0.3">
      <c r="A9" s="68" t="s">
        <v>2</v>
      </c>
      <c r="B9" s="138">
        <v>1000</v>
      </c>
      <c r="C9" s="139"/>
      <c r="D9" s="140"/>
      <c r="E9" s="152">
        <f>E12</f>
        <v>4792471.8</v>
      </c>
      <c r="F9" s="152">
        <f t="shared" ref="F9" si="0">F11+F12+F16+F17+F18+F22</f>
        <v>27418198.5</v>
      </c>
      <c r="G9" s="145">
        <f>G11+G12+G16+G17+G18+G22</f>
        <v>249435</v>
      </c>
      <c r="H9" s="145">
        <f t="shared" ref="H9:J9" si="1">H11+H12+H16+H17+H18+H22</f>
        <v>27074.07</v>
      </c>
      <c r="I9" s="145">
        <f t="shared" si="1"/>
        <v>488084.22</v>
      </c>
      <c r="J9" s="145">
        <f t="shared" si="1"/>
        <v>20000</v>
      </c>
      <c r="K9" s="145">
        <f t="shared" ref="K9" si="2">K11+K12+K16+K17+K18+K22</f>
        <v>0</v>
      </c>
      <c r="L9" s="145">
        <f>L11+L12+L16+L17+L18+L22</f>
        <v>0</v>
      </c>
      <c r="M9" s="145">
        <f t="shared" ref="M9:N9" si="3">M11+M12+M16+M17+M18+M22</f>
        <v>0</v>
      </c>
      <c r="N9" s="145">
        <f t="shared" si="3"/>
        <v>0</v>
      </c>
      <c r="O9" s="145">
        <f t="shared" ref="O9:P9" si="4">O11+O12+O16+O17+O18+O22</f>
        <v>0</v>
      </c>
      <c r="P9" s="152">
        <f t="shared" si="4"/>
        <v>0</v>
      </c>
      <c r="Q9" s="145">
        <f t="shared" ref="Q9:X9" si="5">Q11+Q12+Q16+Q17+Q18+Q22</f>
        <v>0</v>
      </c>
      <c r="R9" s="145">
        <f>R11+R12+R16+R17+R18+R22</f>
        <v>130000</v>
      </c>
      <c r="S9" s="154">
        <f>S12</f>
        <v>32510670.300000001</v>
      </c>
      <c r="T9" s="145">
        <f t="shared" ref="T9" si="6">T11+T12+T16+T17+T18+T22</f>
        <v>756419.28999999992</v>
      </c>
      <c r="U9" s="145">
        <f t="shared" si="5"/>
        <v>130000</v>
      </c>
      <c r="V9" s="154">
        <f>V11+V12+V16+V17+V18+V22</f>
        <v>32889678.300000001</v>
      </c>
      <c r="W9" s="145">
        <f t="shared" si="5"/>
        <v>321049.07</v>
      </c>
      <c r="X9" s="145">
        <f t="shared" si="5"/>
        <v>130000</v>
      </c>
      <c r="Y9" s="145"/>
      <c r="Z9" s="145">
        <f>Z11+Z12+Z16+Z17+Z18+Z22</f>
        <v>2732834.71</v>
      </c>
      <c r="AA9" s="145">
        <f t="shared" ref="AA9" si="7">AA11+AA12+AA16+AA17+AA18+AA22</f>
        <v>26175261.84</v>
      </c>
    </row>
    <row r="10" spans="1:27" ht="21" customHeight="1" x14ac:dyDescent="0.3">
      <c r="A10" s="69" t="s">
        <v>3</v>
      </c>
      <c r="B10" s="138"/>
      <c r="C10" s="139"/>
      <c r="D10" s="140"/>
      <c r="E10" s="146"/>
      <c r="F10" s="153"/>
      <c r="G10" s="146"/>
      <c r="H10" s="146"/>
      <c r="I10" s="146"/>
      <c r="J10" s="146"/>
      <c r="K10" s="146"/>
      <c r="L10" s="146"/>
      <c r="M10" s="146"/>
      <c r="N10" s="146"/>
      <c r="O10" s="146"/>
      <c r="P10" s="153"/>
      <c r="Q10" s="146"/>
      <c r="R10" s="146"/>
      <c r="S10" s="155"/>
      <c r="T10" s="146"/>
      <c r="U10" s="146"/>
      <c r="V10" s="155"/>
      <c r="W10" s="146"/>
      <c r="X10" s="146"/>
      <c r="Y10" s="146"/>
      <c r="Z10" s="146"/>
      <c r="AA10" s="146"/>
    </row>
    <row r="11" spans="1:27" ht="37.5" x14ac:dyDescent="0.3">
      <c r="A11" s="70" t="s">
        <v>4</v>
      </c>
      <c r="B11" s="8">
        <v>1100</v>
      </c>
      <c r="C11" s="51">
        <v>120</v>
      </c>
      <c r="D11" s="71"/>
      <c r="E11" s="58"/>
      <c r="F11" s="7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61"/>
      <c r="T11" s="58"/>
      <c r="U11" s="58"/>
      <c r="V11" s="61"/>
      <c r="W11" s="58"/>
      <c r="X11" s="58"/>
      <c r="Y11" s="58"/>
      <c r="Z11" s="58"/>
      <c r="AA11" s="58"/>
    </row>
    <row r="12" spans="1:27" ht="56.25" x14ac:dyDescent="0.3">
      <c r="A12" s="70" t="s">
        <v>5</v>
      </c>
      <c r="B12" s="138">
        <v>1200</v>
      </c>
      <c r="C12" s="142">
        <v>130</v>
      </c>
      <c r="D12" s="140"/>
      <c r="E12" s="152">
        <f>E14</f>
        <v>4792471.8</v>
      </c>
      <c r="F12" s="152">
        <f>F14+F15</f>
        <v>27418198.5</v>
      </c>
      <c r="G12" s="145">
        <f t="shared" ref="G12:J12" si="8">G14+G15</f>
        <v>0</v>
      </c>
      <c r="H12" s="145">
        <f t="shared" si="8"/>
        <v>0</v>
      </c>
      <c r="I12" s="145">
        <f t="shared" si="8"/>
        <v>0</v>
      </c>
      <c r="J12" s="145">
        <f t="shared" si="8"/>
        <v>0</v>
      </c>
      <c r="K12" s="163">
        <f t="shared" ref="K12:L12" si="9">K14+K15</f>
        <v>0</v>
      </c>
      <c r="L12" s="163">
        <f t="shared" si="9"/>
        <v>0</v>
      </c>
      <c r="M12" s="163">
        <v>0</v>
      </c>
      <c r="N12" s="163">
        <v>0</v>
      </c>
      <c r="O12" s="163">
        <v>0</v>
      </c>
      <c r="P12" s="163">
        <v>0</v>
      </c>
      <c r="Q12" s="145">
        <f t="shared" ref="Q12:X12" si="10">Q14+Q15</f>
        <v>0</v>
      </c>
      <c r="R12" s="145">
        <f t="shared" si="10"/>
        <v>130000</v>
      </c>
      <c r="S12" s="154">
        <f>S14</f>
        <v>32510670.300000001</v>
      </c>
      <c r="T12" s="145">
        <f t="shared" si="10"/>
        <v>0</v>
      </c>
      <c r="U12" s="145">
        <f t="shared" si="10"/>
        <v>130000</v>
      </c>
      <c r="V12" s="154">
        <f>V14+V15</f>
        <v>32889678.300000001</v>
      </c>
      <c r="W12" s="145">
        <f t="shared" si="10"/>
        <v>0</v>
      </c>
      <c r="X12" s="145">
        <f t="shared" si="10"/>
        <v>130000</v>
      </c>
      <c r="Y12" s="145"/>
      <c r="Z12" s="145">
        <f>Z14+Z15</f>
        <v>2732834.71</v>
      </c>
      <c r="AA12" s="145">
        <f>AA14+AA15</f>
        <v>26175261.84</v>
      </c>
    </row>
    <row r="13" spans="1:27" ht="24.75" customHeight="1" x14ac:dyDescent="0.3">
      <c r="A13" s="72" t="s">
        <v>3</v>
      </c>
      <c r="B13" s="141"/>
      <c r="C13" s="143"/>
      <c r="D13" s="144"/>
      <c r="E13" s="146"/>
      <c r="F13" s="153"/>
      <c r="G13" s="146"/>
      <c r="H13" s="146"/>
      <c r="I13" s="146"/>
      <c r="J13" s="146"/>
      <c r="K13" s="164"/>
      <c r="L13" s="164"/>
      <c r="M13" s="164"/>
      <c r="N13" s="164"/>
      <c r="O13" s="164"/>
      <c r="P13" s="164"/>
      <c r="Q13" s="146"/>
      <c r="R13" s="146"/>
      <c r="S13" s="155"/>
      <c r="T13" s="146"/>
      <c r="U13" s="146"/>
      <c r="V13" s="155"/>
      <c r="W13" s="146"/>
      <c r="X13" s="146"/>
      <c r="Y13" s="146"/>
      <c r="Z13" s="146"/>
      <c r="AA13" s="146"/>
    </row>
    <row r="14" spans="1:27" ht="23.25" customHeight="1" x14ac:dyDescent="0.3">
      <c r="A14" s="73" t="s">
        <v>6</v>
      </c>
      <c r="B14" s="74">
        <v>1210</v>
      </c>
      <c r="C14" s="74">
        <v>130</v>
      </c>
      <c r="D14" s="75"/>
      <c r="E14" s="77">
        <f>E26</f>
        <v>4792471.8</v>
      </c>
      <c r="F14" s="77">
        <f>F26</f>
        <v>27418198.5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76">
        <f>S26</f>
        <v>32510670.300000001</v>
      </c>
      <c r="T14" s="58"/>
      <c r="U14" s="58"/>
      <c r="V14" s="61">
        <f>V26</f>
        <v>32889678.300000001</v>
      </c>
      <c r="W14" s="58"/>
      <c r="X14" s="58"/>
      <c r="Y14" s="58"/>
      <c r="Z14" s="77">
        <f>Z26</f>
        <v>2732834.71</v>
      </c>
      <c r="AA14" s="58">
        <f>AA26</f>
        <v>26175261.84</v>
      </c>
    </row>
    <row r="15" spans="1:27" ht="131.25" x14ac:dyDescent="0.3">
      <c r="A15" s="78" t="s">
        <v>157</v>
      </c>
      <c r="B15" s="79">
        <v>1220</v>
      </c>
      <c r="C15" s="79">
        <v>130</v>
      </c>
      <c r="D15" s="80"/>
      <c r="E15" s="58"/>
      <c r="F15" s="7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>
        <v>130000</v>
      </c>
      <c r="S15" s="61"/>
      <c r="T15" s="58"/>
      <c r="U15" s="58">
        <f>U26</f>
        <v>130000</v>
      </c>
      <c r="V15" s="61"/>
      <c r="W15" s="58"/>
      <c r="X15" s="58">
        <f>X26</f>
        <v>130000</v>
      </c>
      <c r="Y15" s="58"/>
      <c r="Z15" s="58"/>
      <c r="AA15" s="58"/>
    </row>
    <row r="16" spans="1:27" ht="14.25" customHeight="1" x14ac:dyDescent="0.3">
      <c r="A16" s="81" t="s">
        <v>10</v>
      </c>
      <c r="B16" s="8">
        <v>1300</v>
      </c>
      <c r="C16" s="51">
        <v>140</v>
      </c>
      <c r="D16" s="82"/>
      <c r="E16" s="58"/>
      <c r="F16" s="7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61"/>
      <c r="T16" s="58"/>
      <c r="U16" s="58"/>
      <c r="V16" s="61"/>
      <c r="W16" s="58"/>
      <c r="X16" s="58"/>
      <c r="Y16" s="58"/>
      <c r="Z16" s="58"/>
      <c r="AA16" s="58"/>
    </row>
    <row r="17" spans="1:32" ht="27.75" customHeight="1" x14ac:dyDescent="0.3">
      <c r="A17" s="81" t="s">
        <v>11</v>
      </c>
      <c r="B17" s="8">
        <v>1400</v>
      </c>
      <c r="C17" s="51">
        <v>150</v>
      </c>
      <c r="D17" s="82"/>
      <c r="E17" s="58"/>
      <c r="F17" s="77"/>
      <c r="G17" s="58">
        <f t="shared" ref="G17:H17" si="11">G26</f>
        <v>249435</v>
      </c>
      <c r="H17" s="58">
        <f t="shared" si="11"/>
        <v>27074.07</v>
      </c>
      <c r="I17" s="58">
        <f>I26</f>
        <v>488084.22</v>
      </c>
      <c r="J17" s="58">
        <f>J26</f>
        <v>20000</v>
      </c>
      <c r="K17" s="58">
        <f t="shared" ref="K17:Q17" si="12">K26</f>
        <v>0</v>
      </c>
      <c r="L17" s="58">
        <f t="shared" si="12"/>
        <v>0</v>
      </c>
      <c r="M17" s="58">
        <f t="shared" si="12"/>
        <v>0</v>
      </c>
      <c r="N17" s="58">
        <f t="shared" si="12"/>
        <v>0</v>
      </c>
      <c r="O17" s="58">
        <f t="shared" si="12"/>
        <v>0</v>
      </c>
      <c r="P17" s="83">
        <f t="shared" si="12"/>
        <v>0</v>
      </c>
      <c r="Q17" s="83">
        <f t="shared" si="12"/>
        <v>0</v>
      </c>
      <c r="R17" s="58"/>
      <c r="S17" s="61"/>
      <c r="T17" s="58">
        <f>T26</f>
        <v>756419.28999999992</v>
      </c>
      <c r="U17" s="58"/>
      <c r="V17" s="61"/>
      <c r="W17" s="77">
        <f>W26</f>
        <v>321049.07</v>
      </c>
      <c r="X17" s="58"/>
      <c r="Y17" s="58"/>
      <c r="Z17" s="58"/>
      <c r="AA17" s="58"/>
    </row>
    <row r="18" spans="1:32" ht="14.25" customHeight="1" x14ac:dyDescent="0.3">
      <c r="A18" s="70" t="s">
        <v>12</v>
      </c>
      <c r="B18" s="133">
        <v>1500</v>
      </c>
      <c r="C18" s="129">
        <v>180</v>
      </c>
      <c r="D18" s="136"/>
      <c r="E18" s="145">
        <f>E20+E21</f>
        <v>0</v>
      </c>
      <c r="F18" s="152">
        <f>F20+F21</f>
        <v>0</v>
      </c>
      <c r="G18" s="145"/>
      <c r="H18" s="145"/>
      <c r="I18" s="145"/>
      <c r="J18" s="145"/>
      <c r="K18" s="145"/>
      <c r="L18" s="145"/>
      <c r="M18" s="84"/>
      <c r="N18" s="84"/>
      <c r="O18" s="84"/>
      <c r="P18" s="85"/>
      <c r="Q18" s="145"/>
      <c r="R18" s="145">
        <f t="shared" ref="R18:X18" si="13">R20+R21</f>
        <v>0</v>
      </c>
      <c r="S18" s="154">
        <f t="shared" si="13"/>
        <v>0</v>
      </c>
      <c r="T18" s="145">
        <f t="shared" si="13"/>
        <v>0</v>
      </c>
      <c r="U18" s="145">
        <f t="shared" si="13"/>
        <v>0</v>
      </c>
      <c r="V18" s="154">
        <f t="shared" si="13"/>
        <v>0</v>
      </c>
      <c r="W18" s="145">
        <f t="shared" si="13"/>
        <v>0</v>
      </c>
      <c r="X18" s="145">
        <f t="shared" si="13"/>
        <v>0</v>
      </c>
      <c r="Y18" s="145"/>
      <c r="Z18" s="145">
        <f>Z20+Z21</f>
        <v>0</v>
      </c>
      <c r="AA18" s="145">
        <f>AA20+AA21</f>
        <v>0</v>
      </c>
    </row>
    <row r="19" spans="1:32" ht="9.75" customHeight="1" x14ac:dyDescent="0.3">
      <c r="A19" s="86" t="s">
        <v>3</v>
      </c>
      <c r="B19" s="134"/>
      <c r="C19" s="135"/>
      <c r="D19" s="137"/>
      <c r="E19" s="146"/>
      <c r="F19" s="153"/>
      <c r="G19" s="146"/>
      <c r="H19" s="146"/>
      <c r="I19" s="146"/>
      <c r="J19" s="146"/>
      <c r="K19" s="146"/>
      <c r="L19" s="146"/>
      <c r="M19" s="87"/>
      <c r="N19" s="87"/>
      <c r="O19" s="87"/>
      <c r="P19" s="88"/>
      <c r="Q19" s="146"/>
      <c r="R19" s="146"/>
      <c r="S19" s="155"/>
      <c r="T19" s="146"/>
      <c r="U19" s="146"/>
      <c r="V19" s="155"/>
      <c r="W19" s="146"/>
      <c r="X19" s="146"/>
      <c r="Y19" s="146"/>
      <c r="Z19" s="146"/>
      <c r="AA19" s="146"/>
    </row>
    <row r="20" spans="1:32" ht="37.5" x14ac:dyDescent="0.3">
      <c r="A20" s="89" t="s">
        <v>13</v>
      </c>
      <c r="B20" s="51">
        <v>1510</v>
      </c>
      <c r="C20" s="51">
        <v>180</v>
      </c>
      <c r="D20" s="40"/>
      <c r="E20" s="58"/>
      <c r="F20" s="77"/>
      <c r="G20" s="58"/>
      <c r="H20" s="58"/>
      <c r="I20" s="58"/>
      <c r="J20" s="58"/>
      <c r="K20" s="58"/>
      <c r="L20" s="58"/>
      <c r="M20" s="58"/>
      <c r="N20" s="58"/>
      <c r="O20" s="58"/>
      <c r="P20" s="77"/>
      <c r="Q20" s="58"/>
      <c r="R20" s="58"/>
      <c r="S20" s="61"/>
      <c r="T20" s="58"/>
      <c r="U20" s="58"/>
      <c r="V20" s="61"/>
      <c r="W20" s="58"/>
      <c r="X20" s="58"/>
      <c r="Y20" s="58"/>
      <c r="Z20" s="58"/>
      <c r="AA20" s="58"/>
    </row>
    <row r="21" spans="1:32" ht="14.25" customHeight="1" x14ac:dyDescent="0.3">
      <c r="A21" s="89" t="s">
        <v>14</v>
      </c>
      <c r="B21" s="51">
        <v>1520</v>
      </c>
      <c r="C21" s="51">
        <v>180</v>
      </c>
      <c r="D21" s="40"/>
      <c r="E21" s="58"/>
      <c r="F21" s="77"/>
      <c r="G21" s="58"/>
      <c r="H21" s="58"/>
      <c r="I21" s="58"/>
      <c r="J21" s="58"/>
      <c r="K21" s="58"/>
      <c r="L21" s="58"/>
      <c r="M21" s="58"/>
      <c r="N21" s="58"/>
      <c r="O21" s="58"/>
      <c r="P21" s="77"/>
      <c r="Q21" s="58"/>
      <c r="R21" s="58"/>
      <c r="S21" s="61"/>
      <c r="T21" s="58"/>
      <c r="U21" s="58"/>
      <c r="V21" s="61"/>
      <c r="W21" s="58"/>
      <c r="X21" s="58"/>
      <c r="Y21" s="58"/>
      <c r="Z21" s="58"/>
      <c r="AA21" s="58"/>
    </row>
    <row r="22" spans="1:32" ht="15" customHeight="1" x14ac:dyDescent="0.3">
      <c r="A22" s="81" t="s">
        <v>15</v>
      </c>
      <c r="B22" s="8">
        <v>1900</v>
      </c>
      <c r="C22" s="90"/>
      <c r="D22" s="40"/>
      <c r="E22" s="58">
        <f>E23</f>
        <v>0</v>
      </c>
      <c r="F22" s="77">
        <f>F23</f>
        <v>0</v>
      </c>
      <c r="G22" s="58">
        <f t="shared" ref="G22:H23" si="14">G23</f>
        <v>0</v>
      </c>
      <c r="H22" s="58">
        <f t="shared" si="14"/>
        <v>0</v>
      </c>
      <c r="I22" s="58">
        <f t="shared" ref="I22:X23" si="15">I23</f>
        <v>0</v>
      </c>
      <c r="J22" s="58">
        <f t="shared" si="15"/>
        <v>0</v>
      </c>
      <c r="K22" s="58">
        <f t="shared" si="15"/>
        <v>0</v>
      </c>
      <c r="L22" s="58">
        <f t="shared" si="15"/>
        <v>0</v>
      </c>
      <c r="M22" s="58"/>
      <c r="N22" s="58"/>
      <c r="O22" s="58"/>
      <c r="P22" s="77"/>
      <c r="Q22" s="58">
        <f t="shared" si="15"/>
        <v>0</v>
      </c>
      <c r="R22" s="58">
        <f t="shared" si="15"/>
        <v>0</v>
      </c>
      <c r="S22" s="61" t="str">
        <f t="shared" si="15"/>
        <v xml:space="preserve"> </v>
      </c>
      <c r="T22" s="58">
        <f t="shared" si="15"/>
        <v>0</v>
      </c>
      <c r="U22" s="58">
        <f t="shared" si="15"/>
        <v>0</v>
      </c>
      <c r="V22" s="61">
        <f t="shared" si="15"/>
        <v>0</v>
      </c>
      <c r="W22" s="58">
        <f t="shared" si="15"/>
        <v>0</v>
      </c>
      <c r="X22" s="58">
        <f t="shared" si="15"/>
        <v>0</v>
      </c>
      <c r="Y22" s="58"/>
      <c r="Z22" s="58">
        <f>Z23</f>
        <v>0</v>
      </c>
      <c r="AA22" s="58">
        <f>AA23</f>
        <v>0</v>
      </c>
    </row>
    <row r="23" spans="1:32" ht="56.25" x14ac:dyDescent="0.3">
      <c r="A23" s="62" t="s">
        <v>16</v>
      </c>
      <c r="B23" s="51">
        <v>1980</v>
      </c>
      <c r="C23" s="51" t="s">
        <v>7</v>
      </c>
      <c r="D23" s="40"/>
      <c r="E23" s="58">
        <f>E24</f>
        <v>0</v>
      </c>
      <c r="F23" s="77">
        <f>F24</f>
        <v>0</v>
      </c>
      <c r="G23" s="58">
        <f t="shared" si="14"/>
        <v>0</v>
      </c>
      <c r="H23" s="58">
        <f t="shared" si="14"/>
        <v>0</v>
      </c>
      <c r="I23" s="58">
        <f t="shared" si="15"/>
        <v>0</v>
      </c>
      <c r="J23" s="58">
        <f t="shared" si="15"/>
        <v>0</v>
      </c>
      <c r="K23" s="58">
        <f t="shared" si="15"/>
        <v>0</v>
      </c>
      <c r="L23" s="58">
        <f t="shared" si="15"/>
        <v>0</v>
      </c>
      <c r="M23" s="58"/>
      <c r="N23" s="58"/>
      <c r="O23" s="58"/>
      <c r="P23" s="77"/>
      <c r="Q23" s="58">
        <f t="shared" si="15"/>
        <v>0</v>
      </c>
      <c r="R23" s="58">
        <f t="shared" si="15"/>
        <v>0</v>
      </c>
      <c r="S23" s="61" t="str">
        <f t="shared" si="15"/>
        <v xml:space="preserve"> </v>
      </c>
      <c r="T23" s="58">
        <f t="shared" si="15"/>
        <v>0</v>
      </c>
      <c r="U23" s="58">
        <f t="shared" si="15"/>
        <v>0</v>
      </c>
      <c r="V23" s="61">
        <f t="shared" si="15"/>
        <v>0</v>
      </c>
      <c r="W23" s="58">
        <f t="shared" si="15"/>
        <v>0</v>
      </c>
      <c r="X23" s="58">
        <f t="shared" si="15"/>
        <v>0</v>
      </c>
      <c r="Y23" s="58"/>
      <c r="Z23" s="58">
        <f>Z24</f>
        <v>0</v>
      </c>
      <c r="AA23" s="58">
        <f>AA24</f>
        <v>0</v>
      </c>
    </row>
    <row r="24" spans="1:32" ht="9" customHeight="1" x14ac:dyDescent="0.3">
      <c r="A24" s="91" t="s">
        <v>17</v>
      </c>
      <c r="B24" s="129">
        <v>1981</v>
      </c>
      <c r="C24" s="129">
        <v>510</v>
      </c>
      <c r="D24" s="131"/>
      <c r="E24" s="145"/>
      <c r="F24" s="152"/>
      <c r="G24" s="145"/>
      <c r="H24" s="145"/>
      <c r="I24" s="145"/>
      <c r="J24" s="145"/>
      <c r="K24" s="145"/>
      <c r="L24" s="145"/>
      <c r="M24" s="84"/>
      <c r="N24" s="84"/>
      <c r="O24" s="84"/>
      <c r="P24" s="85"/>
      <c r="Q24" s="145"/>
      <c r="R24" s="145"/>
      <c r="S24" s="154" t="s">
        <v>139</v>
      </c>
      <c r="T24" s="145"/>
      <c r="U24" s="145"/>
      <c r="V24" s="154"/>
      <c r="W24" s="145"/>
      <c r="X24" s="145"/>
      <c r="Y24" s="165" t="s">
        <v>7</v>
      </c>
      <c r="Z24" s="145"/>
      <c r="AA24" s="145"/>
    </row>
    <row r="25" spans="1:32" ht="12" customHeight="1" x14ac:dyDescent="0.3">
      <c r="A25" s="92" t="s">
        <v>18</v>
      </c>
      <c r="B25" s="130"/>
      <c r="C25" s="130"/>
      <c r="D25" s="132"/>
      <c r="E25" s="146"/>
      <c r="F25" s="153"/>
      <c r="G25" s="146"/>
      <c r="H25" s="146"/>
      <c r="I25" s="146"/>
      <c r="J25" s="146"/>
      <c r="K25" s="146"/>
      <c r="L25" s="146"/>
      <c r="M25" s="87"/>
      <c r="N25" s="87"/>
      <c r="O25" s="87"/>
      <c r="P25" s="88"/>
      <c r="Q25" s="146"/>
      <c r="R25" s="146"/>
      <c r="S25" s="155"/>
      <c r="T25" s="146"/>
      <c r="U25" s="146"/>
      <c r="V25" s="155"/>
      <c r="W25" s="146"/>
      <c r="X25" s="146"/>
      <c r="Y25" s="166"/>
      <c r="Z25" s="146"/>
      <c r="AA25" s="146"/>
    </row>
    <row r="26" spans="1:32" x14ac:dyDescent="0.3">
      <c r="A26" s="68" t="s">
        <v>19</v>
      </c>
      <c r="B26" s="133">
        <v>2000</v>
      </c>
      <c r="C26" s="129" t="s">
        <v>7</v>
      </c>
      <c r="D26" s="131"/>
      <c r="E26" s="152">
        <f>E28+E36+E42+E49</f>
        <v>4792471.8</v>
      </c>
      <c r="F26" s="152">
        <f>F28+F36+F42+F49</f>
        <v>27418198.5</v>
      </c>
      <c r="G26" s="145">
        <f>G28+G36+G42+G49</f>
        <v>249435</v>
      </c>
      <c r="H26" s="145">
        <f t="shared" ref="H26" si="16">H28+H36+H42+H49</f>
        <v>27074.07</v>
      </c>
      <c r="I26" s="145">
        <f>I28+I36+I42+I49</f>
        <v>488084.22</v>
      </c>
      <c r="J26" s="145">
        <f>J28+J36+J42+J49</f>
        <v>20000</v>
      </c>
      <c r="K26" s="145">
        <f t="shared" ref="K26:Q26" si="17">K28+K36+K42+K49</f>
        <v>0</v>
      </c>
      <c r="L26" s="145">
        <f>L28+L36+L42+L49</f>
        <v>0</v>
      </c>
      <c r="M26" s="145">
        <f>M28+M36+M42+M49</f>
        <v>0</v>
      </c>
      <c r="N26" s="145">
        <f t="shared" ref="N26" si="18">N28+N36+N42+N49</f>
        <v>0</v>
      </c>
      <c r="O26" s="145">
        <f>O28+O36+O42+O49</f>
        <v>0</v>
      </c>
      <c r="P26" s="152">
        <f>P28+P36+P42+P49</f>
        <v>0</v>
      </c>
      <c r="Q26" s="145">
        <f t="shared" si="17"/>
        <v>0</v>
      </c>
      <c r="R26" s="145">
        <f t="shared" ref="R26:W26" si="19">R28+R36+R42+R49</f>
        <v>130552.58</v>
      </c>
      <c r="S26" s="167">
        <f>S28+S36+S42+S49</f>
        <v>32510670.300000001</v>
      </c>
      <c r="T26" s="145">
        <f t="shared" si="19"/>
        <v>756419.28999999992</v>
      </c>
      <c r="U26" s="145">
        <f t="shared" ref="U26" si="20">U28+U36+U42+U49</f>
        <v>130000</v>
      </c>
      <c r="V26" s="154">
        <f t="shared" si="19"/>
        <v>32889678.300000001</v>
      </c>
      <c r="W26" s="152">
        <f t="shared" si="19"/>
        <v>321049.07</v>
      </c>
      <c r="X26" s="145">
        <f t="shared" ref="X26" si="21">X28+X36+X42+X49</f>
        <v>130000</v>
      </c>
      <c r="Y26" s="165"/>
      <c r="Z26" s="152">
        <f>Z28+Z36+Z42+Z49</f>
        <v>2732834.71</v>
      </c>
      <c r="AA26" s="145">
        <f>AA28+AA36+AA42+AA49</f>
        <v>26175261.84</v>
      </c>
    </row>
    <row r="27" spans="1:32" ht="28.5" customHeight="1" x14ac:dyDescent="0.3">
      <c r="A27" s="69" t="s">
        <v>3</v>
      </c>
      <c r="B27" s="161"/>
      <c r="C27" s="130"/>
      <c r="D27" s="132"/>
      <c r="E27" s="146"/>
      <c r="F27" s="153"/>
      <c r="G27" s="146"/>
      <c r="H27" s="146"/>
      <c r="I27" s="146"/>
      <c r="J27" s="146"/>
      <c r="K27" s="146"/>
      <c r="L27" s="146"/>
      <c r="M27" s="146"/>
      <c r="N27" s="146"/>
      <c r="O27" s="146"/>
      <c r="P27" s="153"/>
      <c r="Q27" s="146"/>
      <c r="R27" s="146"/>
      <c r="S27" s="168"/>
      <c r="T27" s="146"/>
      <c r="U27" s="146"/>
      <c r="V27" s="155"/>
      <c r="W27" s="153"/>
      <c r="X27" s="146"/>
      <c r="Y27" s="166"/>
      <c r="Z27" s="146"/>
      <c r="AA27" s="146"/>
    </row>
    <row r="28" spans="1:32" ht="10.5" customHeight="1" x14ac:dyDescent="0.3">
      <c r="A28" s="93" t="s">
        <v>20</v>
      </c>
      <c r="B28" s="133">
        <v>2100</v>
      </c>
      <c r="C28" s="129" t="s">
        <v>7</v>
      </c>
      <c r="D28" s="131"/>
      <c r="E28" s="145">
        <f>E30+E31+E34+E35</f>
        <v>0</v>
      </c>
      <c r="F28" s="152">
        <f>F30+F31+F34+F35+F32+F33</f>
        <v>26713282.5</v>
      </c>
      <c r="G28" s="145">
        <f t="shared" ref="G28:J28" si="22">G30+G31+G34+G35</f>
        <v>0</v>
      </c>
      <c r="H28" s="145">
        <f t="shared" si="22"/>
        <v>0</v>
      </c>
      <c r="I28" s="145">
        <f t="shared" si="22"/>
        <v>0</v>
      </c>
      <c r="J28" s="145">
        <f t="shared" si="22"/>
        <v>0</v>
      </c>
      <c r="K28" s="145">
        <f t="shared" ref="K28:L28" si="23">K30+K31+K34+K35</f>
        <v>0</v>
      </c>
      <c r="L28" s="145">
        <f t="shared" si="23"/>
        <v>0</v>
      </c>
      <c r="M28" s="84"/>
      <c r="N28" s="84"/>
      <c r="O28" s="84"/>
      <c r="P28" s="152">
        <f t="shared" ref="P28" si="24">P30+P31+P34+P35</f>
        <v>0</v>
      </c>
      <c r="Q28" s="145">
        <f t="shared" ref="Q28:W28" si="25">Q30+Q31+Q34+Q35</f>
        <v>0</v>
      </c>
      <c r="R28" s="145">
        <f t="shared" si="25"/>
        <v>0</v>
      </c>
      <c r="S28" s="167">
        <f>S30+S31+S34+S35+S33+S32</f>
        <v>26713282.5</v>
      </c>
      <c r="T28" s="145">
        <f t="shared" si="25"/>
        <v>0</v>
      </c>
      <c r="U28" s="145">
        <f t="shared" ref="U28" si="26">U30+U31+U34+U35</f>
        <v>0</v>
      </c>
      <c r="V28" s="154">
        <f>V30+V31+V34+V35+V33+V32</f>
        <v>26713282.5</v>
      </c>
      <c r="W28" s="145">
        <f t="shared" si="25"/>
        <v>0</v>
      </c>
      <c r="X28" s="145">
        <f t="shared" ref="X28" si="27">X30+X31+X34+X35</f>
        <v>0</v>
      </c>
      <c r="Y28" s="165" t="s">
        <v>7</v>
      </c>
      <c r="Z28" s="145">
        <f>Z30+Z31+Z34+Z35</f>
        <v>0</v>
      </c>
      <c r="AA28" s="145">
        <f>AA30+AA31+AA34+AA35+AA32+AA33</f>
        <v>25611061.84</v>
      </c>
    </row>
    <row r="29" spans="1:32" ht="18.75" customHeight="1" x14ac:dyDescent="0.3">
      <c r="A29" s="94" t="s">
        <v>3</v>
      </c>
      <c r="B29" s="161"/>
      <c r="C29" s="130"/>
      <c r="D29" s="132"/>
      <c r="E29" s="146"/>
      <c r="F29" s="153"/>
      <c r="G29" s="146"/>
      <c r="H29" s="146"/>
      <c r="I29" s="146"/>
      <c r="J29" s="146"/>
      <c r="K29" s="146"/>
      <c r="L29" s="146"/>
      <c r="M29" s="87">
        <v>0</v>
      </c>
      <c r="N29" s="87">
        <v>0</v>
      </c>
      <c r="O29" s="87">
        <v>0</v>
      </c>
      <c r="P29" s="153"/>
      <c r="Q29" s="146"/>
      <c r="R29" s="146"/>
      <c r="S29" s="168"/>
      <c r="T29" s="146"/>
      <c r="U29" s="146"/>
      <c r="V29" s="155"/>
      <c r="W29" s="146"/>
      <c r="X29" s="146"/>
      <c r="Y29" s="166"/>
      <c r="Z29" s="146"/>
      <c r="AA29" s="146"/>
    </row>
    <row r="30" spans="1:32" ht="26.25" customHeight="1" x14ac:dyDescent="0.3">
      <c r="A30" s="89" t="s">
        <v>21</v>
      </c>
      <c r="B30" s="51">
        <v>2110</v>
      </c>
      <c r="C30" s="51">
        <v>111</v>
      </c>
      <c r="D30" s="51">
        <v>211</v>
      </c>
      <c r="E30" s="58"/>
      <c r="F30" s="77">
        <v>20517114.059999999</v>
      </c>
      <c r="G30" s="58"/>
      <c r="H30" s="58"/>
      <c r="I30" s="58"/>
      <c r="J30" s="58"/>
      <c r="K30" s="58"/>
      <c r="L30" s="58"/>
      <c r="M30" s="58"/>
      <c r="N30" s="58"/>
      <c r="O30" s="58"/>
      <c r="P30" s="77"/>
      <c r="Q30" s="58">
        <v>0</v>
      </c>
      <c r="R30" s="58"/>
      <c r="S30" s="76">
        <v>20517114.059999999</v>
      </c>
      <c r="T30" s="58"/>
      <c r="U30" s="58"/>
      <c r="V30" s="61">
        <v>20517114.059999999</v>
      </c>
      <c r="W30" s="58"/>
      <c r="X30" s="58"/>
      <c r="Y30" s="95" t="s">
        <v>7</v>
      </c>
      <c r="Z30" s="58"/>
      <c r="AA30" s="58">
        <v>19608554.41</v>
      </c>
    </row>
    <row r="31" spans="1:32" ht="56.25" x14ac:dyDescent="0.3">
      <c r="A31" s="89" t="s">
        <v>22</v>
      </c>
      <c r="B31" s="51">
        <v>2120</v>
      </c>
      <c r="C31" s="51">
        <v>112</v>
      </c>
      <c r="D31" s="51">
        <v>226</v>
      </c>
      <c r="E31" s="77">
        <f>5000-5000</f>
        <v>0</v>
      </c>
      <c r="F31" s="77">
        <v>0</v>
      </c>
      <c r="G31" s="58"/>
      <c r="H31" s="58"/>
      <c r="I31" s="58"/>
      <c r="J31" s="58"/>
      <c r="K31" s="58"/>
      <c r="L31" s="58"/>
      <c r="M31" s="58"/>
      <c r="N31" s="58"/>
      <c r="O31" s="58"/>
      <c r="P31" s="77"/>
      <c r="Q31" s="58"/>
      <c r="R31" s="58"/>
      <c r="S31" s="61">
        <v>0</v>
      </c>
      <c r="T31" s="58"/>
      <c r="U31" s="58"/>
      <c r="V31" s="61">
        <v>0</v>
      </c>
      <c r="W31" s="58"/>
      <c r="X31" s="58"/>
      <c r="Y31" s="95" t="s">
        <v>7</v>
      </c>
      <c r="Z31" s="58"/>
      <c r="AA31" s="58">
        <v>10000</v>
      </c>
      <c r="AF31" s="37" t="s">
        <v>138</v>
      </c>
    </row>
    <row r="32" spans="1:32" ht="56.25" x14ac:dyDescent="0.3">
      <c r="A32" s="89" t="s">
        <v>136</v>
      </c>
      <c r="B32" s="51"/>
      <c r="C32" s="51">
        <v>112</v>
      </c>
      <c r="D32" s="51">
        <v>212</v>
      </c>
      <c r="E32" s="77"/>
      <c r="F32" s="77"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77"/>
      <c r="Q32" s="58"/>
      <c r="R32" s="58"/>
      <c r="S32" s="61">
        <v>0</v>
      </c>
      <c r="T32" s="58"/>
      <c r="U32" s="58"/>
      <c r="V32" s="61">
        <v>0</v>
      </c>
      <c r="W32" s="58"/>
      <c r="X32" s="58"/>
      <c r="Y32" s="95"/>
      <c r="Z32" s="58"/>
      <c r="AA32" s="58">
        <v>2000</v>
      </c>
    </row>
    <row r="33" spans="1:27" ht="75" customHeight="1" x14ac:dyDescent="0.3">
      <c r="A33" s="89" t="s">
        <v>135</v>
      </c>
      <c r="B33" s="51"/>
      <c r="C33" s="51">
        <v>111</v>
      </c>
      <c r="D33" s="51">
        <v>266</v>
      </c>
      <c r="E33" s="77"/>
      <c r="F33" s="77">
        <v>0</v>
      </c>
      <c r="G33" s="58"/>
      <c r="H33" s="58"/>
      <c r="I33" s="58"/>
      <c r="J33" s="58"/>
      <c r="K33" s="58"/>
      <c r="L33" s="58"/>
      <c r="M33" s="58"/>
      <c r="N33" s="58"/>
      <c r="O33" s="58"/>
      <c r="P33" s="77"/>
      <c r="Q33" s="58"/>
      <c r="R33" s="58"/>
      <c r="S33" s="61">
        <v>0</v>
      </c>
      <c r="T33" s="58"/>
      <c r="U33" s="58"/>
      <c r="V33" s="61">
        <v>0</v>
      </c>
      <c r="W33" s="58"/>
      <c r="X33" s="58"/>
      <c r="Y33" s="95"/>
      <c r="Z33" s="58"/>
      <c r="AA33" s="58">
        <v>50000</v>
      </c>
    </row>
    <row r="34" spans="1:27" ht="112.5" x14ac:dyDescent="0.3">
      <c r="A34" s="89" t="s">
        <v>23</v>
      </c>
      <c r="B34" s="38">
        <v>2130</v>
      </c>
      <c r="C34" s="38">
        <v>112</v>
      </c>
      <c r="D34" s="38">
        <v>266</v>
      </c>
      <c r="E34" s="77"/>
      <c r="F34" s="77"/>
      <c r="G34" s="58"/>
      <c r="H34" s="58"/>
      <c r="I34" s="58"/>
      <c r="J34" s="58"/>
      <c r="K34" s="58"/>
      <c r="L34" s="58"/>
      <c r="M34" s="58"/>
      <c r="N34" s="58"/>
      <c r="O34" s="58"/>
      <c r="P34" s="77"/>
      <c r="Q34" s="58"/>
      <c r="R34" s="58"/>
      <c r="S34" s="61"/>
      <c r="T34" s="58"/>
      <c r="U34" s="58"/>
      <c r="V34" s="61"/>
      <c r="W34" s="58"/>
      <c r="X34" s="58"/>
      <c r="Y34" s="95" t="s">
        <v>7</v>
      </c>
      <c r="Z34" s="58"/>
      <c r="AA34" s="58"/>
    </row>
    <row r="35" spans="1:27" ht="24" customHeight="1" x14ac:dyDescent="0.3">
      <c r="A35" s="89" t="s">
        <v>24</v>
      </c>
      <c r="B35" s="38">
        <v>2140</v>
      </c>
      <c r="C35" s="38">
        <v>119</v>
      </c>
      <c r="D35" s="38">
        <v>213</v>
      </c>
      <c r="E35" s="58"/>
      <c r="F35" s="58">
        <v>6196168.4400000004</v>
      </c>
      <c r="G35" s="58"/>
      <c r="H35" s="58"/>
      <c r="I35" s="58"/>
      <c r="J35" s="58"/>
      <c r="K35" s="58"/>
      <c r="L35" s="58"/>
      <c r="M35" s="58"/>
      <c r="N35" s="58"/>
      <c r="O35" s="58"/>
      <c r="P35" s="77"/>
      <c r="Q35" s="58">
        <v>0</v>
      </c>
      <c r="R35" s="58"/>
      <c r="S35" s="61">
        <v>6196168.4400000004</v>
      </c>
      <c r="T35" s="58"/>
      <c r="U35" s="58"/>
      <c r="V35" s="61">
        <v>6196168.4400000004</v>
      </c>
      <c r="W35" s="58"/>
      <c r="X35" s="58"/>
      <c r="Y35" s="96" t="s">
        <v>7</v>
      </c>
      <c r="Z35" s="58"/>
      <c r="AA35" s="58">
        <v>5940507.4299999997</v>
      </c>
    </row>
    <row r="36" spans="1:27" ht="12.75" customHeight="1" x14ac:dyDescent="0.3">
      <c r="A36" s="70" t="s">
        <v>25</v>
      </c>
      <c r="B36" s="133">
        <v>2200</v>
      </c>
      <c r="C36" s="129">
        <v>300</v>
      </c>
      <c r="D36" s="131"/>
      <c r="E36" s="150">
        <f>E38+E41</f>
        <v>21302</v>
      </c>
      <c r="F36" s="150">
        <f>F38+F41</f>
        <v>0</v>
      </c>
      <c r="G36" s="150">
        <f>G38+G40</f>
        <v>0</v>
      </c>
      <c r="H36" s="150">
        <f>H41</f>
        <v>27074.07</v>
      </c>
      <c r="I36" s="150">
        <f t="shared" ref="I36:J36" si="28">I38+I41</f>
        <v>0</v>
      </c>
      <c r="J36" s="150">
        <f t="shared" si="28"/>
        <v>0</v>
      </c>
      <c r="K36" s="150">
        <f t="shared" ref="K36:L36" si="29">K38+K41</f>
        <v>0</v>
      </c>
      <c r="L36" s="150">
        <f t="shared" si="29"/>
        <v>0</v>
      </c>
      <c r="M36" s="176"/>
      <c r="N36" s="176"/>
      <c r="O36" s="97"/>
      <c r="P36" s="97"/>
      <c r="Q36" s="172">
        <f t="shared" ref="Q36:W36" si="30">Q38+Q41</f>
        <v>0</v>
      </c>
      <c r="R36" s="172">
        <f t="shared" si="30"/>
        <v>0</v>
      </c>
      <c r="S36" s="167">
        <f t="shared" si="30"/>
        <v>21302</v>
      </c>
      <c r="T36" s="150">
        <f>T38+T41</f>
        <v>27074.07</v>
      </c>
      <c r="U36" s="150">
        <f t="shared" ref="U36" si="31">U38+U41</f>
        <v>0</v>
      </c>
      <c r="V36" s="167">
        <f t="shared" si="30"/>
        <v>21302</v>
      </c>
      <c r="W36" s="150">
        <f t="shared" si="30"/>
        <v>27074.07</v>
      </c>
      <c r="X36" s="150">
        <f t="shared" ref="X36" si="32">X38+X41</f>
        <v>0</v>
      </c>
      <c r="Y36" s="169" t="s">
        <v>7</v>
      </c>
      <c r="Z36" s="172">
        <f>Z38+Z41</f>
        <v>11480.4</v>
      </c>
      <c r="AA36" s="172">
        <f>AA38+AA41</f>
        <v>0</v>
      </c>
    </row>
    <row r="37" spans="1:27" ht="20.25" customHeight="1" x14ac:dyDescent="0.3">
      <c r="A37" s="72" t="s">
        <v>3</v>
      </c>
      <c r="B37" s="161"/>
      <c r="C37" s="130"/>
      <c r="D37" s="132"/>
      <c r="E37" s="151"/>
      <c r="F37" s="151"/>
      <c r="G37" s="151"/>
      <c r="H37" s="151"/>
      <c r="I37" s="151"/>
      <c r="J37" s="151"/>
      <c r="K37" s="151"/>
      <c r="L37" s="151"/>
      <c r="M37" s="177"/>
      <c r="N37" s="177"/>
      <c r="O37" s="98"/>
      <c r="P37" s="98"/>
      <c r="Q37" s="173"/>
      <c r="R37" s="173"/>
      <c r="S37" s="168"/>
      <c r="T37" s="151"/>
      <c r="U37" s="151"/>
      <c r="V37" s="168"/>
      <c r="W37" s="151"/>
      <c r="X37" s="151"/>
      <c r="Y37" s="169"/>
      <c r="Z37" s="173"/>
      <c r="AA37" s="173"/>
    </row>
    <row r="38" spans="1:27" ht="21" customHeight="1" x14ac:dyDescent="0.3">
      <c r="A38" s="99" t="s">
        <v>26</v>
      </c>
      <c r="B38" s="129">
        <v>2210</v>
      </c>
      <c r="C38" s="129">
        <v>320</v>
      </c>
      <c r="D38" s="131"/>
      <c r="E38" s="152">
        <f>E40</f>
        <v>21302</v>
      </c>
      <c r="F38" s="152">
        <f>F40</f>
        <v>0</v>
      </c>
      <c r="G38" s="152">
        <f t="shared" ref="G38:J38" si="33">G40</f>
        <v>0</v>
      </c>
      <c r="H38" s="152">
        <f t="shared" si="33"/>
        <v>0</v>
      </c>
      <c r="I38" s="152">
        <f t="shared" si="33"/>
        <v>0</v>
      </c>
      <c r="J38" s="152">
        <f t="shared" si="33"/>
        <v>0</v>
      </c>
      <c r="K38" s="152">
        <f t="shared" ref="K38:L38" si="34">K40</f>
        <v>0</v>
      </c>
      <c r="L38" s="152">
        <f t="shared" si="34"/>
        <v>0</v>
      </c>
      <c r="M38" s="170"/>
      <c r="N38" s="170"/>
      <c r="O38" s="100"/>
      <c r="P38" s="100"/>
      <c r="Q38" s="145">
        <f t="shared" ref="Q38:W38" si="35">Q40</f>
        <v>0</v>
      </c>
      <c r="R38" s="145">
        <f t="shared" si="35"/>
        <v>0</v>
      </c>
      <c r="S38" s="167">
        <f t="shared" si="35"/>
        <v>21302</v>
      </c>
      <c r="T38" s="152">
        <f t="shared" si="35"/>
        <v>0</v>
      </c>
      <c r="U38" s="152">
        <f t="shared" ref="U38" si="36">U40</f>
        <v>0</v>
      </c>
      <c r="V38" s="167">
        <f t="shared" si="35"/>
        <v>21302</v>
      </c>
      <c r="W38" s="152">
        <f t="shared" si="35"/>
        <v>0</v>
      </c>
      <c r="X38" s="152">
        <f t="shared" ref="X38" si="37">X40</f>
        <v>0</v>
      </c>
      <c r="Y38" s="147" t="s">
        <v>7</v>
      </c>
      <c r="Z38" s="145">
        <f>Z40</f>
        <v>11480.4</v>
      </c>
      <c r="AA38" s="145">
        <f>AA40</f>
        <v>0</v>
      </c>
    </row>
    <row r="39" spans="1:27" ht="12" customHeight="1" x14ac:dyDescent="0.3">
      <c r="A39" s="99" t="s">
        <v>17</v>
      </c>
      <c r="B39" s="130"/>
      <c r="C39" s="130"/>
      <c r="D39" s="132"/>
      <c r="E39" s="153"/>
      <c r="F39" s="153"/>
      <c r="G39" s="153"/>
      <c r="H39" s="153"/>
      <c r="I39" s="153"/>
      <c r="J39" s="153"/>
      <c r="K39" s="153"/>
      <c r="L39" s="153"/>
      <c r="M39" s="171"/>
      <c r="N39" s="171"/>
      <c r="O39" s="101"/>
      <c r="P39" s="101"/>
      <c r="Q39" s="146"/>
      <c r="R39" s="146"/>
      <c r="S39" s="168"/>
      <c r="T39" s="153"/>
      <c r="U39" s="153"/>
      <c r="V39" s="168"/>
      <c r="W39" s="153"/>
      <c r="X39" s="153"/>
      <c r="Y39" s="147"/>
      <c r="Z39" s="146"/>
      <c r="AA39" s="146"/>
    </row>
    <row r="40" spans="1:27" ht="150" x14ac:dyDescent="0.3">
      <c r="A40" s="31" t="s">
        <v>27</v>
      </c>
      <c r="B40" s="51">
        <v>2211</v>
      </c>
      <c r="C40" s="51">
        <v>321</v>
      </c>
      <c r="D40" s="51">
        <v>262</v>
      </c>
      <c r="E40" s="77">
        <v>21302</v>
      </c>
      <c r="F40" s="77"/>
      <c r="G40" s="77">
        <v>0</v>
      </c>
      <c r="H40" s="77"/>
      <c r="I40" s="77"/>
      <c r="J40" s="77"/>
      <c r="K40" s="77"/>
      <c r="L40" s="77"/>
      <c r="M40" s="77"/>
      <c r="N40" s="77"/>
      <c r="O40" s="77"/>
      <c r="P40" s="77"/>
      <c r="Q40" s="58"/>
      <c r="R40" s="58"/>
      <c r="S40" s="76">
        <v>21302</v>
      </c>
      <c r="T40" s="77"/>
      <c r="U40" s="77"/>
      <c r="V40" s="76">
        <v>21302</v>
      </c>
      <c r="W40" s="77"/>
      <c r="X40" s="77"/>
      <c r="Y40" s="96" t="s">
        <v>7</v>
      </c>
      <c r="Z40" s="58">
        <v>11480.4</v>
      </c>
      <c r="AA40" s="58"/>
    </row>
    <row r="41" spans="1:27" ht="24.75" customHeight="1" x14ac:dyDescent="0.3">
      <c r="A41" s="31" t="s">
        <v>28</v>
      </c>
      <c r="B41" s="51">
        <v>2240</v>
      </c>
      <c r="C41" s="51">
        <v>360</v>
      </c>
      <c r="D41" s="51">
        <v>296</v>
      </c>
      <c r="E41" s="77"/>
      <c r="F41" s="77"/>
      <c r="G41" s="77" t="s">
        <v>139</v>
      </c>
      <c r="H41" s="77">
        <v>27074.07</v>
      </c>
      <c r="I41" s="77"/>
      <c r="J41" s="77"/>
      <c r="K41" s="77"/>
      <c r="L41" s="77"/>
      <c r="M41" s="77"/>
      <c r="N41" s="77"/>
      <c r="O41" s="77"/>
      <c r="P41" s="77"/>
      <c r="Q41" s="58"/>
      <c r="R41" s="58"/>
      <c r="S41" s="76"/>
      <c r="T41" s="77">
        <v>27074.07</v>
      </c>
      <c r="U41" s="77"/>
      <c r="V41" s="76"/>
      <c r="W41" s="77">
        <v>27074.07</v>
      </c>
      <c r="X41" s="77"/>
      <c r="Y41" s="96" t="s">
        <v>7</v>
      </c>
      <c r="Z41" s="58"/>
      <c r="AA41" s="58"/>
    </row>
    <row r="42" spans="1:27" ht="12" customHeight="1" x14ac:dyDescent="0.3">
      <c r="A42" s="102" t="s">
        <v>29</v>
      </c>
      <c r="B42" s="133">
        <v>2300</v>
      </c>
      <c r="C42" s="129">
        <v>850</v>
      </c>
      <c r="D42" s="131"/>
      <c r="E42" s="152">
        <f>E44+E45+E46+E47+E48</f>
        <v>76020</v>
      </c>
      <c r="F42" s="152">
        <f>F44+F45+F46+F47+F48</f>
        <v>0</v>
      </c>
      <c r="G42" s="152">
        <f t="shared" ref="G42:J42" si="38">G44+G45+G46+G47+G48</f>
        <v>0</v>
      </c>
      <c r="H42" s="152">
        <f t="shared" si="38"/>
        <v>0</v>
      </c>
      <c r="I42" s="152">
        <f t="shared" si="38"/>
        <v>0</v>
      </c>
      <c r="J42" s="152">
        <f t="shared" si="38"/>
        <v>0</v>
      </c>
      <c r="K42" s="152">
        <f t="shared" ref="K42:L42" si="39">K44+K45+K46+K47+K48</f>
        <v>0</v>
      </c>
      <c r="L42" s="152">
        <f t="shared" si="39"/>
        <v>0</v>
      </c>
      <c r="M42" s="117"/>
      <c r="N42" s="117"/>
      <c r="O42" s="117"/>
      <c r="P42" s="85"/>
      <c r="Q42" s="145">
        <f t="shared" ref="Q42:W42" si="40">Q44+Q45+Q46+Q47+Q48</f>
        <v>0</v>
      </c>
      <c r="R42" s="145">
        <f t="shared" si="40"/>
        <v>0</v>
      </c>
      <c r="S42" s="167">
        <f t="shared" si="40"/>
        <v>76020</v>
      </c>
      <c r="T42" s="152">
        <f t="shared" si="40"/>
        <v>0</v>
      </c>
      <c r="U42" s="152">
        <f t="shared" ref="U42" si="41">U44+U45+U46+U47+U48</f>
        <v>0</v>
      </c>
      <c r="V42" s="167">
        <f t="shared" si="40"/>
        <v>76020</v>
      </c>
      <c r="W42" s="152">
        <f t="shared" si="40"/>
        <v>0</v>
      </c>
      <c r="X42" s="152">
        <f t="shared" ref="X42" si="42">X44+X45+X46+X47+X48</f>
        <v>0</v>
      </c>
      <c r="Y42" s="147" t="s">
        <v>7</v>
      </c>
      <c r="Z42" s="145">
        <f>Z44+Z45+Z46+Z47+Z48</f>
        <v>70420</v>
      </c>
      <c r="AA42" s="145">
        <f>AA44+AA45+AA46+AA47+AA48</f>
        <v>0</v>
      </c>
    </row>
    <row r="43" spans="1:27" ht="27.75" customHeight="1" x14ac:dyDescent="0.3">
      <c r="A43" s="27" t="s">
        <v>17</v>
      </c>
      <c r="B43" s="161"/>
      <c r="C43" s="130"/>
      <c r="D43" s="132"/>
      <c r="E43" s="153"/>
      <c r="F43" s="153"/>
      <c r="G43" s="153"/>
      <c r="H43" s="153"/>
      <c r="I43" s="153"/>
      <c r="J43" s="153"/>
      <c r="K43" s="153"/>
      <c r="L43" s="153"/>
      <c r="M43" s="118"/>
      <c r="N43" s="118"/>
      <c r="O43" s="118"/>
      <c r="P43" s="88"/>
      <c r="Q43" s="146"/>
      <c r="R43" s="146"/>
      <c r="S43" s="168"/>
      <c r="T43" s="153"/>
      <c r="U43" s="153"/>
      <c r="V43" s="168"/>
      <c r="W43" s="153"/>
      <c r="X43" s="153"/>
      <c r="Y43" s="147"/>
      <c r="Z43" s="146"/>
      <c r="AA43" s="146"/>
    </row>
    <row r="44" spans="1:27" ht="19.5" customHeight="1" x14ac:dyDescent="0.3">
      <c r="A44" s="31" t="s">
        <v>30</v>
      </c>
      <c r="B44" s="51">
        <v>2310</v>
      </c>
      <c r="C44" s="51">
        <v>851</v>
      </c>
      <c r="D44" s="51">
        <v>291</v>
      </c>
      <c r="E44" s="103">
        <v>61020</v>
      </c>
      <c r="F44" s="77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95"/>
      <c r="R44" s="58"/>
      <c r="S44" s="110">
        <v>61020</v>
      </c>
      <c r="T44" s="77"/>
      <c r="U44" s="77"/>
      <c r="V44" s="76">
        <v>61020</v>
      </c>
      <c r="W44" s="103"/>
      <c r="X44" s="77"/>
      <c r="Y44" s="95" t="s">
        <v>7</v>
      </c>
      <c r="Z44" s="95">
        <v>55420</v>
      </c>
      <c r="AA44" s="58"/>
    </row>
    <row r="45" spans="1:27" ht="37.5" customHeight="1" x14ac:dyDescent="0.3">
      <c r="A45" s="31" t="s">
        <v>31</v>
      </c>
      <c r="B45" s="51">
        <v>2320</v>
      </c>
      <c r="C45" s="51">
        <v>852</v>
      </c>
      <c r="D45" s="51">
        <v>291</v>
      </c>
      <c r="E45" s="103">
        <v>15000</v>
      </c>
      <c r="F45" s="77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95"/>
      <c r="R45" s="58"/>
      <c r="S45" s="104">
        <v>15000</v>
      </c>
      <c r="T45" s="58"/>
      <c r="U45" s="58"/>
      <c r="V45" s="61">
        <v>15000</v>
      </c>
      <c r="W45" s="95"/>
      <c r="X45" s="58"/>
      <c r="Y45" s="96" t="s">
        <v>7</v>
      </c>
      <c r="Z45" s="95">
        <v>15000</v>
      </c>
      <c r="AA45" s="58"/>
    </row>
    <row r="46" spans="1:27" ht="21" customHeight="1" x14ac:dyDescent="0.3">
      <c r="A46" s="31" t="s">
        <v>32</v>
      </c>
      <c r="B46" s="51">
        <v>2330</v>
      </c>
      <c r="C46" s="51">
        <v>853</v>
      </c>
      <c r="D46" s="51">
        <v>291</v>
      </c>
      <c r="E46" s="95"/>
      <c r="F46" s="58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95"/>
      <c r="R46" s="58"/>
      <c r="S46" s="104"/>
      <c r="T46" s="58"/>
      <c r="U46" s="58"/>
      <c r="V46" s="61"/>
      <c r="W46" s="95"/>
      <c r="X46" s="58"/>
      <c r="Y46" s="96" t="s">
        <v>7</v>
      </c>
      <c r="Z46" s="95"/>
      <c r="AA46" s="58"/>
    </row>
    <row r="47" spans="1:27" ht="26.25" customHeight="1" x14ac:dyDescent="0.3">
      <c r="A47" s="31" t="s">
        <v>33</v>
      </c>
      <c r="B47" s="51">
        <v>2340</v>
      </c>
      <c r="C47" s="51">
        <v>853</v>
      </c>
      <c r="D47" s="51">
        <v>293</v>
      </c>
      <c r="E47" s="95"/>
      <c r="F47" s="58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95"/>
      <c r="R47" s="58"/>
      <c r="S47" s="104"/>
      <c r="T47" s="58"/>
      <c r="U47" s="58"/>
      <c r="V47" s="61"/>
      <c r="W47" s="95"/>
      <c r="X47" s="58"/>
      <c r="Y47" s="58"/>
      <c r="Z47" s="95"/>
      <c r="AA47" s="58"/>
    </row>
    <row r="48" spans="1:27" ht="56.25" x14ac:dyDescent="0.3">
      <c r="A48" s="31" t="s">
        <v>34</v>
      </c>
      <c r="B48" s="51">
        <v>2350</v>
      </c>
      <c r="C48" s="51">
        <v>853</v>
      </c>
      <c r="D48" s="51">
        <v>295</v>
      </c>
      <c r="E48" s="95"/>
      <c r="F48" s="58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95"/>
      <c r="R48" s="58"/>
      <c r="S48" s="104"/>
      <c r="T48" s="58"/>
      <c r="U48" s="58"/>
      <c r="V48" s="61"/>
      <c r="W48" s="95"/>
      <c r="X48" s="58"/>
      <c r="Y48" s="58"/>
      <c r="Z48" s="95"/>
      <c r="AA48" s="58"/>
    </row>
    <row r="49" spans="1:27" ht="26.25" customHeight="1" x14ac:dyDescent="0.3">
      <c r="A49" s="105" t="s">
        <v>156</v>
      </c>
      <c r="B49" s="8">
        <v>2600</v>
      </c>
      <c r="C49" s="51" t="s">
        <v>7</v>
      </c>
      <c r="D49" s="40"/>
      <c r="E49" s="77">
        <f>E50+E52</f>
        <v>4695149.8</v>
      </c>
      <c r="F49" s="77">
        <f>F50+F52</f>
        <v>704916</v>
      </c>
      <c r="G49" s="77">
        <f>G52+G50</f>
        <v>249435</v>
      </c>
      <c r="H49" s="77">
        <f t="shared" ref="H49" si="43">H50+H52</f>
        <v>0</v>
      </c>
      <c r="I49" s="77">
        <f>I50+I52</f>
        <v>488084.22</v>
      </c>
      <c r="J49" s="77">
        <f>J50+J52</f>
        <v>20000</v>
      </c>
      <c r="K49" s="77">
        <f t="shared" ref="K49:N49" si="44">K50+K52</f>
        <v>0</v>
      </c>
      <c r="L49" s="77">
        <f t="shared" si="44"/>
        <v>0</v>
      </c>
      <c r="M49" s="77">
        <f>M50+M52</f>
        <v>0</v>
      </c>
      <c r="N49" s="77">
        <f t="shared" si="44"/>
        <v>0</v>
      </c>
      <c r="O49" s="77">
        <f>O50+O52</f>
        <v>0</v>
      </c>
      <c r="P49" s="77"/>
      <c r="Q49" s="77">
        <f t="shared" ref="Q49:W49" si="45">Q50+Q52</f>
        <v>0</v>
      </c>
      <c r="R49" s="77">
        <f t="shared" si="45"/>
        <v>130552.58</v>
      </c>
      <c r="S49" s="76">
        <f t="shared" si="45"/>
        <v>5700065.7999999998</v>
      </c>
      <c r="T49" s="77">
        <f t="shared" si="45"/>
        <v>729345.22</v>
      </c>
      <c r="U49" s="77">
        <f t="shared" ref="U49" si="46">U50+U52</f>
        <v>130000</v>
      </c>
      <c r="V49" s="76">
        <f t="shared" si="45"/>
        <v>6079073.7999999998</v>
      </c>
      <c r="W49" s="77">
        <f t="shared" si="45"/>
        <v>293975</v>
      </c>
      <c r="X49" s="77">
        <f t="shared" ref="X49" si="47">X50+X52</f>
        <v>130000</v>
      </c>
      <c r="Y49" s="58"/>
      <c r="Z49" s="77">
        <f>Z50+Z52</f>
        <v>2650934.31</v>
      </c>
      <c r="AA49" s="58">
        <f>AA50+AA52</f>
        <v>564200</v>
      </c>
    </row>
    <row r="50" spans="1:27" ht="20.25" customHeight="1" x14ac:dyDescent="0.3">
      <c r="A50" s="106" t="s">
        <v>3</v>
      </c>
      <c r="B50" s="159">
        <v>2630</v>
      </c>
      <c r="C50" s="129">
        <v>243</v>
      </c>
      <c r="D50" s="131">
        <v>226</v>
      </c>
      <c r="E50" s="150"/>
      <c r="F50" s="150"/>
      <c r="G50" s="150"/>
      <c r="H50" s="150"/>
      <c r="I50" s="150"/>
      <c r="J50" s="150"/>
      <c r="K50" s="150"/>
      <c r="L50" s="150"/>
      <c r="M50" s="107"/>
      <c r="N50" s="107"/>
      <c r="O50" s="176">
        <v>0</v>
      </c>
      <c r="P50" s="107"/>
      <c r="Q50" s="150"/>
      <c r="R50" s="150"/>
      <c r="S50" s="167"/>
      <c r="T50" s="150"/>
      <c r="U50" s="150"/>
      <c r="V50" s="167"/>
      <c r="W50" s="150"/>
      <c r="X50" s="150"/>
      <c r="Y50" s="172"/>
      <c r="Z50" s="172"/>
      <c r="AA50" s="172"/>
    </row>
    <row r="51" spans="1:27" ht="12" customHeight="1" x14ac:dyDescent="0.3">
      <c r="A51" s="69" t="s">
        <v>35</v>
      </c>
      <c r="B51" s="160"/>
      <c r="C51" s="130"/>
      <c r="D51" s="132"/>
      <c r="E51" s="151"/>
      <c r="F51" s="151"/>
      <c r="G51" s="151"/>
      <c r="H51" s="151"/>
      <c r="I51" s="151"/>
      <c r="J51" s="151"/>
      <c r="K51" s="151"/>
      <c r="L51" s="151"/>
      <c r="M51" s="108"/>
      <c r="N51" s="108"/>
      <c r="O51" s="177"/>
      <c r="P51" s="108"/>
      <c r="Q51" s="151"/>
      <c r="R51" s="151"/>
      <c r="S51" s="168"/>
      <c r="T51" s="151"/>
      <c r="U51" s="151"/>
      <c r="V51" s="168"/>
      <c r="W51" s="151"/>
      <c r="X51" s="151"/>
      <c r="Y51" s="173"/>
      <c r="Z51" s="173"/>
      <c r="AA51" s="173"/>
    </row>
    <row r="52" spans="1:27" ht="27.75" customHeight="1" x14ac:dyDescent="0.3">
      <c r="A52" s="31" t="s">
        <v>36</v>
      </c>
      <c r="B52" s="51">
        <v>2640</v>
      </c>
      <c r="C52" s="51">
        <v>244</v>
      </c>
      <c r="D52" s="40"/>
      <c r="E52" s="77">
        <f>E53+E54+E55+E56+E57+E58+E59+E60+E61+E62+E63+E64+E65+E66+E67+E68+E70</f>
        <v>4695149.8</v>
      </c>
      <c r="F52" s="77">
        <f>F53+F54+F55+F56+F57+F58+F59+F60+F61+F62+F63+F64+F65+F66+F67+F68+F70</f>
        <v>704916</v>
      </c>
      <c r="G52" s="77">
        <f t="shared" ref="G52:J52" si="48">G53+G54+G55+G56+G57+G58+G59+G60+G61+G62+G63+G64+G65+G66+G67+G68+G70</f>
        <v>249435</v>
      </c>
      <c r="H52" s="77">
        <f t="shared" si="48"/>
        <v>0</v>
      </c>
      <c r="I52" s="77">
        <f>I63</f>
        <v>488084.22</v>
      </c>
      <c r="J52" s="77">
        <f t="shared" si="48"/>
        <v>20000</v>
      </c>
      <c r="K52" s="77">
        <f t="shared" ref="K52:O52" si="49">K53+K54+K55+K56+K57+K58+K59+K60+K61+K62+K63+K64+K65+K66+K67+K68+K70</f>
        <v>0</v>
      </c>
      <c r="L52" s="77">
        <f t="shared" si="49"/>
        <v>0</v>
      </c>
      <c r="M52" s="77">
        <f t="shared" si="49"/>
        <v>0</v>
      </c>
      <c r="N52" s="77">
        <f t="shared" si="49"/>
        <v>0</v>
      </c>
      <c r="O52" s="77">
        <f t="shared" si="49"/>
        <v>0</v>
      </c>
      <c r="P52" s="77"/>
      <c r="Q52" s="77">
        <f t="shared" ref="Q52:Y52" si="50">Q53+Q54+Q55+Q56+Q57+Q58+Q59+Q60+Q61+Q62+Q63+Q64+Q65+Q66+Q67+Q68+Q70</f>
        <v>0</v>
      </c>
      <c r="R52" s="77">
        <f t="shared" si="50"/>
        <v>130552.58</v>
      </c>
      <c r="S52" s="76">
        <f t="shared" si="50"/>
        <v>5700065.7999999998</v>
      </c>
      <c r="T52" s="77">
        <f t="shared" si="50"/>
        <v>729345.22</v>
      </c>
      <c r="U52" s="77">
        <f t="shared" si="50"/>
        <v>130000</v>
      </c>
      <c r="V52" s="76">
        <f t="shared" si="50"/>
        <v>6079073.7999999998</v>
      </c>
      <c r="W52" s="77">
        <f t="shared" si="50"/>
        <v>293975</v>
      </c>
      <c r="X52" s="77">
        <f t="shared" si="50"/>
        <v>130000</v>
      </c>
      <c r="Y52" s="58">
        <f t="shared" si="50"/>
        <v>0</v>
      </c>
      <c r="Z52" s="77">
        <f>Z53+Z54+Z55+Z56+Z57+Z58+Z59+Z60+Z61+Z62+Z63+Z64+Z65+Z66+Z67+Z68+Z70</f>
        <v>2650934.31</v>
      </c>
      <c r="AA52" s="58">
        <f>AA53+AA54+AA55+AA56+AA57+AA58+AA59+AA60+AA61+AA62+AA63+AA64+AA65+AA66+AA67+AA68+AA70</f>
        <v>564200</v>
      </c>
    </row>
    <row r="53" spans="1:27" x14ac:dyDescent="0.3">
      <c r="A53" s="31" t="s">
        <v>37</v>
      </c>
      <c r="B53" s="51">
        <v>2640</v>
      </c>
      <c r="C53" s="51">
        <v>244</v>
      </c>
      <c r="D53" s="51">
        <v>221</v>
      </c>
      <c r="E53" s="103">
        <v>19000</v>
      </c>
      <c r="F53" s="77">
        <v>42000</v>
      </c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77"/>
      <c r="S53" s="110">
        <v>61000</v>
      </c>
      <c r="T53" s="77"/>
      <c r="U53" s="77"/>
      <c r="V53" s="76">
        <v>61000</v>
      </c>
      <c r="W53" s="103"/>
      <c r="X53" s="77"/>
      <c r="Y53" s="58"/>
      <c r="Z53" s="95">
        <v>9000</v>
      </c>
      <c r="AA53" s="58">
        <v>42000</v>
      </c>
    </row>
    <row r="54" spans="1:27" ht="37.5" x14ac:dyDescent="0.3">
      <c r="A54" s="31" t="s">
        <v>38</v>
      </c>
      <c r="B54" s="51">
        <v>2640</v>
      </c>
      <c r="C54" s="51">
        <v>244</v>
      </c>
      <c r="D54" s="51">
        <v>222</v>
      </c>
      <c r="E54" s="103"/>
      <c r="F54" s="77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77"/>
      <c r="S54" s="110"/>
      <c r="T54" s="77"/>
      <c r="U54" s="77"/>
      <c r="V54" s="76"/>
      <c r="W54" s="103"/>
      <c r="X54" s="77"/>
      <c r="Y54" s="58"/>
      <c r="Z54" s="95"/>
      <c r="AA54" s="58"/>
    </row>
    <row r="55" spans="1:27" ht="37.5" x14ac:dyDescent="0.3">
      <c r="A55" s="31" t="s">
        <v>39</v>
      </c>
      <c r="B55" s="51">
        <v>2640</v>
      </c>
      <c r="C55" s="51">
        <v>244</v>
      </c>
      <c r="D55" s="51">
        <v>223</v>
      </c>
      <c r="E55" s="103">
        <v>16000</v>
      </c>
      <c r="F55" s="77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77"/>
      <c r="S55" s="110">
        <v>16000</v>
      </c>
      <c r="T55" s="77"/>
      <c r="U55" s="77"/>
      <c r="V55" s="110">
        <v>16000</v>
      </c>
      <c r="W55" s="103"/>
      <c r="X55" s="77"/>
      <c r="Y55" s="58"/>
      <c r="Z55" s="95">
        <v>47002.400000000001</v>
      </c>
      <c r="AA55" s="58"/>
    </row>
    <row r="56" spans="1:27" ht="21" customHeight="1" x14ac:dyDescent="0.3">
      <c r="A56" s="31" t="s">
        <v>39</v>
      </c>
      <c r="B56" s="51">
        <v>2640</v>
      </c>
      <c r="C56" s="51">
        <v>247</v>
      </c>
      <c r="D56" s="51">
        <v>223</v>
      </c>
      <c r="E56" s="103">
        <v>1554824.8</v>
      </c>
      <c r="F56" s="77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77"/>
      <c r="S56" s="110">
        <v>1854824.8</v>
      </c>
      <c r="T56" s="77"/>
      <c r="U56" s="77"/>
      <c r="V56" s="110">
        <v>2069109.8</v>
      </c>
      <c r="W56" s="103"/>
      <c r="X56" s="77"/>
      <c r="Y56" s="58"/>
      <c r="Z56" s="95">
        <v>1238093.3</v>
      </c>
      <c r="AA56" s="58"/>
    </row>
    <row r="57" spans="1:27" ht="22.5" customHeight="1" x14ac:dyDescent="0.3">
      <c r="A57" s="31" t="s">
        <v>40</v>
      </c>
      <c r="B57" s="51">
        <v>2640</v>
      </c>
      <c r="C57" s="51">
        <v>244</v>
      </c>
      <c r="D57" s="51">
        <v>225</v>
      </c>
      <c r="E57" s="119">
        <v>857000</v>
      </c>
      <c r="F57" s="77">
        <v>20000</v>
      </c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77"/>
      <c r="S57" s="110">
        <v>877000</v>
      </c>
      <c r="T57" s="77"/>
      <c r="U57" s="77"/>
      <c r="V57" s="76">
        <v>1041723</v>
      </c>
      <c r="W57" s="103"/>
      <c r="X57" s="77"/>
      <c r="Y57" s="58"/>
      <c r="Z57" s="109"/>
      <c r="AA57" s="58">
        <v>10000</v>
      </c>
    </row>
    <row r="58" spans="1:27" ht="37.5" x14ac:dyDescent="0.3">
      <c r="A58" s="31" t="s">
        <v>41</v>
      </c>
      <c r="B58" s="51">
        <v>2640</v>
      </c>
      <c r="C58" s="51">
        <v>244</v>
      </c>
      <c r="D58" s="51">
        <v>226</v>
      </c>
      <c r="E58" s="103">
        <v>319500</v>
      </c>
      <c r="F58" s="77">
        <v>70000</v>
      </c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77"/>
      <c r="S58" s="110">
        <v>389500</v>
      </c>
      <c r="T58" s="77">
        <v>0</v>
      </c>
      <c r="U58" s="77"/>
      <c r="V58" s="76">
        <v>389500</v>
      </c>
      <c r="W58" s="103">
        <v>0</v>
      </c>
      <c r="X58" s="77"/>
      <c r="Y58" s="58"/>
      <c r="Z58" s="95"/>
      <c r="AA58" s="58">
        <v>60000</v>
      </c>
    </row>
    <row r="59" spans="1:27" ht="18" customHeight="1" x14ac:dyDescent="0.3">
      <c r="A59" s="31" t="s">
        <v>42</v>
      </c>
      <c r="B59" s="51">
        <v>2640</v>
      </c>
      <c r="C59" s="51">
        <v>244</v>
      </c>
      <c r="D59" s="51">
        <v>227</v>
      </c>
      <c r="E59" s="103">
        <v>53000</v>
      </c>
      <c r="F59" s="77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77"/>
      <c r="S59" s="110">
        <v>53000</v>
      </c>
      <c r="T59" s="77"/>
      <c r="U59" s="77"/>
      <c r="V59" s="76">
        <v>53000</v>
      </c>
      <c r="W59" s="103"/>
      <c r="X59" s="77"/>
      <c r="Y59" s="58"/>
      <c r="Z59" s="95"/>
      <c r="AA59" s="58"/>
    </row>
    <row r="60" spans="1:27" ht="12" hidden="1" customHeight="1" x14ac:dyDescent="0.3">
      <c r="A60" s="31" t="s">
        <v>43</v>
      </c>
      <c r="B60" s="51">
        <v>2640</v>
      </c>
      <c r="C60" s="51">
        <v>244</v>
      </c>
      <c r="D60" s="51">
        <v>228</v>
      </c>
      <c r="E60" s="103"/>
      <c r="F60" s="77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77"/>
      <c r="S60" s="110"/>
      <c r="T60" s="77"/>
      <c r="U60" s="77"/>
      <c r="V60" s="76"/>
      <c r="W60" s="103"/>
      <c r="X60" s="77"/>
      <c r="Y60" s="58"/>
      <c r="Z60" s="95"/>
      <c r="AA60" s="58"/>
    </row>
    <row r="61" spans="1:27" ht="22.5" customHeight="1" x14ac:dyDescent="0.3">
      <c r="A61" s="31" t="s">
        <v>44</v>
      </c>
      <c r="B61" s="51">
        <v>2640</v>
      </c>
      <c r="C61" s="51">
        <v>244</v>
      </c>
      <c r="D61" s="51">
        <v>310</v>
      </c>
      <c r="E61" s="103">
        <v>202500</v>
      </c>
      <c r="F61" s="77">
        <v>492916</v>
      </c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77"/>
      <c r="S61" s="110">
        <v>695416</v>
      </c>
      <c r="T61" s="77"/>
      <c r="U61" s="77"/>
      <c r="V61" s="76">
        <v>695416</v>
      </c>
      <c r="W61" s="103"/>
      <c r="X61" s="77"/>
      <c r="Y61" s="58"/>
      <c r="Z61" s="95"/>
      <c r="AA61" s="58">
        <v>392200</v>
      </c>
    </row>
    <row r="62" spans="1:27" ht="26.25" customHeight="1" x14ac:dyDescent="0.3">
      <c r="A62" s="31" t="s">
        <v>45</v>
      </c>
      <c r="B62" s="51">
        <v>2640</v>
      </c>
      <c r="C62" s="51">
        <v>244</v>
      </c>
      <c r="D62" s="51">
        <v>344</v>
      </c>
      <c r="E62" s="103"/>
      <c r="F62" s="77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77"/>
      <c r="S62" s="110"/>
      <c r="T62" s="77"/>
      <c r="U62" s="77"/>
      <c r="V62" s="76"/>
      <c r="W62" s="103"/>
      <c r="X62" s="77"/>
      <c r="Y62" s="58"/>
      <c r="Z62" s="95"/>
      <c r="AA62" s="58"/>
    </row>
    <row r="63" spans="1:27" ht="19.5" customHeight="1" x14ac:dyDescent="0.3">
      <c r="A63" s="31" t="s">
        <v>46</v>
      </c>
      <c r="B63" s="51">
        <v>2640</v>
      </c>
      <c r="C63" s="51">
        <v>244</v>
      </c>
      <c r="D63" s="51">
        <v>342</v>
      </c>
      <c r="E63" s="103">
        <v>925645</v>
      </c>
      <c r="F63" s="77"/>
      <c r="G63" s="103">
        <v>249435</v>
      </c>
      <c r="H63" s="103"/>
      <c r="I63" s="77">
        <v>488084.22</v>
      </c>
      <c r="J63" s="103"/>
      <c r="K63" s="103"/>
      <c r="L63" s="103"/>
      <c r="M63" s="103"/>
      <c r="N63" s="103"/>
      <c r="O63" s="103"/>
      <c r="P63" s="103"/>
      <c r="Q63" s="103"/>
      <c r="R63" s="77">
        <v>130552.58</v>
      </c>
      <c r="S63" s="110">
        <v>925645</v>
      </c>
      <c r="T63" s="77">
        <v>709345.22</v>
      </c>
      <c r="U63" s="77">
        <v>130000</v>
      </c>
      <c r="V63" s="76">
        <v>925645</v>
      </c>
      <c r="W63" s="103">
        <v>273975</v>
      </c>
      <c r="X63" s="77">
        <v>130000</v>
      </c>
      <c r="Y63" s="58"/>
      <c r="Z63" s="95">
        <v>804010.11</v>
      </c>
      <c r="AA63" s="58"/>
    </row>
    <row r="64" spans="1:27" ht="23.25" customHeight="1" x14ac:dyDescent="0.3">
      <c r="A64" s="31" t="s">
        <v>47</v>
      </c>
      <c r="B64" s="51">
        <v>2640</v>
      </c>
      <c r="C64" s="51">
        <v>244</v>
      </c>
      <c r="D64" s="51">
        <v>343</v>
      </c>
      <c r="E64" s="103">
        <v>685680</v>
      </c>
      <c r="F64" s="77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77"/>
      <c r="S64" s="110">
        <v>685680</v>
      </c>
      <c r="T64" s="77"/>
      <c r="U64" s="77"/>
      <c r="V64" s="76">
        <v>685680</v>
      </c>
      <c r="W64" s="103"/>
      <c r="X64" s="77"/>
      <c r="Y64" s="58"/>
      <c r="Z64" s="95">
        <v>490912</v>
      </c>
      <c r="AA64" s="58"/>
    </row>
    <row r="65" spans="1:27" ht="1.5" hidden="1" customHeight="1" x14ac:dyDescent="0.3">
      <c r="A65" s="31" t="s">
        <v>48</v>
      </c>
      <c r="B65" s="51">
        <v>2640</v>
      </c>
      <c r="C65" s="51">
        <v>244</v>
      </c>
      <c r="D65" s="51">
        <v>344</v>
      </c>
      <c r="E65" s="103"/>
      <c r="F65" s="77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77"/>
      <c r="S65" s="110"/>
      <c r="T65" s="77"/>
      <c r="U65" s="77"/>
      <c r="V65" s="76"/>
      <c r="W65" s="103"/>
      <c r="X65" s="77"/>
      <c r="Y65" s="58"/>
      <c r="Z65" s="95"/>
      <c r="AA65" s="58"/>
    </row>
    <row r="66" spans="1:27" ht="15" customHeight="1" x14ac:dyDescent="0.3">
      <c r="A66" s="31" t="s">
        <v>49</v>
      </c>
      <c r="B66" s="51">
        <v>2640</v>
      </c>
      <c r="C66" s="51">
        <v>244</v>
      </c>
      <c r="D66" s="51">
        <v>341</v>
      </c>
      <c r="E66" s="103">
        <v>5000</v>
      </c>
      <c r="F66" s="77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77"/>
      <c r="S66" s="110">
        <v>5000</v>
      </c>
      <c r="T66" s="77"/>
      <c r="U66" s="77"/>
      <c r="V66" s="76">
        <v>5000</v>
      </c>
      <c r="W66" s="103"/>
      <c r="X66" s="77"/>
      <c r="Y66" s="58"/>
      <c r="Z66" s="95"/>
      <c r="AA66" s="58"/>
    </row>
    <row r="67" spans="1:27" ht="93.75" x14ac:dyDescent="0.3">
      <c r="A67" s="31" t="s">
        <v>50</v>
      </c>
      <c r="B67" s="51">
        <v>2640</v>
      </c>
      <c r="C67" s="51">
        <v>244</v>
      </c>
      <c r="D67" s="51">
        <v>346</v>
      </c>
      <c r="E67" s="103">
        <v>55000</v>
      </c>
      <c r="F67" s="77">
        <v>80000</v>
      </c>
      <c r="G67" s="103"/>
      <c r="H67" s="103"/>
      <c r="I67" s="103"/>
      <c r="J67" s="103">
        <v>20000</v>
      </c>
      <c r="K67" s="103"/>
      <c r="L67" s="103"/>
      <c r="M67" s="103"/>
      <c r="N67" s="103"/>
      <c r="O67" s="103"/>
      <c r="P67" s="103"/>
      <c r="Q67" s="103"/>
      <c r="R67" s="77"/>
      <c r="S67" s="110">
        <v>135000</v>
      </c>
      <c r="T67" s="77">
        <v>20000</v>
      </c>
      <c r="U67" s="77"/>
      <c r="V67" s="76">
        <v>135000</v>
      </c>
      <c r="W67" s="103">
        <v>20000</v>
      </c>
      <c r="X67" s="77"/>
      <c r="Y67" s="58"/>
      <c r="Z67" s="95">
        <v>60000</v>
      </c>
      <c r="AA67" s="58">
        <v>60000</v>
      </c>
    </row>
    <row r="68" spans="1:27" ht="24" customHeight="1" x14ac:dyDescent="0.3">
      <c r="A68" s="31" t="s">
        <v>51</v>
      </c>
      <c r="B68" s="51">
        <v>2640</v>
      </c>
      <c r="C68" s="51">
        <v>244</v>
      </c>
      <c r="D68" s="51">
        <v>349</v>
      </c>
      <c r="E68" s="103">
        <v>2000</v>
      </c>
      <c r="F68" s="77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77"/>
      <c r="S68" s="110">
        <v>2000</v>
      </c>
      <c r="T68" s="77"/>
      <c r="U68" s="77"/>
      <c r="V68" s="76">
        <v>2000</v>
      </c>
      <c r="W68" s="103"/>
      <c r="X68" s="77"/>
      <c r="Y68" s="58"/>
      <c r="Z68" s="95">
        <v>1916.5</v>
      </c>
      <c r="AA68" s="58"/>
    </row>
    <row r="69" spans="1:27" ht="11.25" customHeight="1" x14ac:dyDescent="0.3">
      <c r="A69" s="111" t="s">
        <v>17</v>
      </c>
      <c r="B69" s="40"/>
      <c r="C69" s="40"/>
      <c r="D69" s="40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77"/>
      <c r="Q69" s="58"/>
      <c r="R69" s="58"/>
      <c r="S69" s="61"/>
      <c r="T69" s="58"/>
      <c r="U69" s="58"/>
      <c r="V69" s="61"/>
      <c r="W69" s="58"/>
      <c r="X69" s="58"/>
      <c r="Y69" s="58"/>
      <c r="Z69" s="58"/>
      <c r="AA69" s="58"/>
    </row>
    <row r="70" spans="1:27" ht="24" customHeight="1" x14ac:dyDescent="0.3">
      <c r="A70" s="31" t="s">
        <v>52</v>
      </c>
      <c r="B70" s="38">
        <v>2650</v>
      </c>
      <c r="C70" s="38">
        <v>400</v>
      </c>
      <c r="D70" s="40"/>
      <c r="E70" s="58">
        <f>E71+E73</f>
        <v>0</v>
      </c>
      <c r="F70" s="58">
        <f>F71+F73</f>
        <v>0</v>
      </c>
      <c r="G70" s="58">
        <f t="shared" ref="G70:J70" si="51">G71+G73</f>
        <v>0</v>
      </c>
      <c r="H70" s="58">
        <f t="shared" si="51"/>
        <v>0</v>
      </c>
      <c r="I70" s="58">
        <f t="shared" si="51"/>
        <v>0</v>
      </c>
      <c r="J70" s="58">
        <f t="shared" si="51"/>
        <v>0</v>
      </c>
      <c r="K70" s="58">
        <f t="shared" ref="K70:L70" si="52">K71+K73</f>
        <v>0</v>
      </c>
      <c r="L70" s="58">
        <f t="shared" si="52"/>
        <v>0</v>
      </c>
      <c r="M70" s="58"/>
      <c r="N70" s="58"/>
      <c r="O70" s="58"/>
      <c r="P70" s="77"/>
      <c r="Q70" s="58">
        <f t="shared" ref="Q70:X70" si="53">Q71+Q73</f>
        <v>0</v>
      </c>
      <c r="R70" s="58">
        <f t="shared" si="53"/>
        <v>0</v>
      </c>
      <c r="S70" s="61">
        <f t="shared" si="53"/>
        <v>0</v>
      </c>
      <c r="T70" s="58">
        <f t="shared" si="53"/>
        <v>0</v>
      </c>
      <c r="U70" s="58">
        <f t="shared" si="53"/>
        <v>0</v>
      </c>
      <c r="V70" s="61">
        <f t="shared" si="53"/>
        <v>0</v>
      </c>
      <c r="W70" s="58">
        <f t="shared" si="53"/>
        <v>0</v>
      </c>
      <c r="X70" s="58">
        <f t="shared" si="53"/>
        <v>0</v>
      </c>
      <c r="Y70" s="58"/>
      <c r="Z70" s="58">
        <f>Z71+Z73</f>
        <v>0</v>
      </c>
      <c r="AA70" s="58">
        <f>AA71+AA73</f>
        <v>0</v>
      </c>
    </row>
    <row r="71" spans="1:27" ht="11.25" customHeight="1" x14ac:dyDescent="0.3">
      <c r="A71" s="27" t="s">
        <v>3</v>
      </c>
      <c r="B71" s="129">
        <v>2651</v>
      </c>
      <c r="C71" s="129">
        <v>406</v>
      </c>
      <c r="D71" s="131"/>
      <c r="E71" s="145"/>
      <c r="F71" s="145"/>
      <c r="G71" s="145"/>
      <c r="H71" s="145"/>
      <c r="I71" s="145"/>
      <c r="J71" s="145"/>
      <c r="K71" s="145"/>
      <c r="L71" s="145"/>
      <c r="M71" s="84"/>
      <c r="N71" s="84"/>
      <c r="O71" s="84"/>
      <c r="P71" s="85"/>
      <c r="Q71" s="145"/>
      <c r="R71" s="145"/>
      <c r="S71" s="154"/>
      <c r="T71" s="145"/>
      <c r="U71" s="145"/>
      <c r="V71" s="154"/>
      <c r="W71" s="145"/>
      <c r="X71" s="145"/>
      <c r="Y71" s="145"/>
      <c r="Z71" s="145"/>
      <c r="AA71" s="145"/>
    </row>
    <row r="72" spans="1:27" ht="33" customHeight="1" x14ac:dyDescent="0.3">
      <c r="A72" s="27" t="s">
        <v>53</v>
      </c>
      <c r="B72" s="130"/>
      <c r="C72" s="130"/>
      <c r="D72" s="132"/>
      <c r="E72" s="146"/>
      <c r="F72" s="146"/>
      <c r="G72" s="146"/>
      <c r="H72" s="146"/>
      <c r="I72" s="146"/>
      <c r="J72" s="146"/>
      <c r="K72" s="146"/>
      <c r="L72" s="146"/>
      <c r="M72" s="87"/>
      <c r="N72" s="87"/>
      <c r="O72" s="87"/>
      <c r="P72" s="88"/>
      <c r="Q72" s="146"/>
      <c r="R72" s="146"/>
      <c r="S72" s="155"/>
      <c r="T72" s="146"/>
      <c r="U72" s="146"/>
      <c r="V72" s="155"/>
      <c r="W72" s="146"/>
      <c r="X72" s="146"/>
      <c r="Y72" s="146"/>
      <c r="Z72" s="146"/>
      <c r="AA72" s="146"/>
    </row>
    <row r="73" spans="1:27" ht="14.25" customHeight="1" x14ac:dyDescent="0.3">
      <c r="A73" s="31" t="s">
        <v>54</v>
      </c>
      <c r="B73" s="38">
        <v>2652</v>
      </c>
      <c r="C73" s="38">
        <v>407</v>
      </c>
      <c r="D73" s="40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77"/>
      <c r="Q73" s="58"/>
      <c r="R73" s="58"/>
      <c r="S73" s="61"/>
      <c r="T73" s="58"/>
      <c r="U73" s="58"/>
      <c r="V73" s="61"/>
      <c r="W73" s="58"/>
      <c r="X73" s="58"/>
      <c r="Y73" s="58"/>
      <c r="Z73" s="58"/>
      <c r="AA73" s="58"/>
    </row>
    <row r="74" spans="1:27" ht="15.75" customHeight="1" x14ac:dyDescent="0.3">
      <c r="A74" s="112" t="s">
        <v>55</v>
      </c>
      <c r="B74" s="8">
        <v>3000</v>
      </c>
      <c r="C74" s="51">
        <v>100</v>
      </c>
      <c r="D74" s="40"/>
      <c r="E74" s="58">
        <f>E75+E77+E78</f>
        <v>0</v>
      </c>
      <c r="F74" s="58">
        <f>F75+F77+F78</f>
        <v>0</v>
      </c>
      <c r="G74" s="58">
        <f t="shared" ref="G74:J74" si="54">G75+G77+G78</f>
        <v>0</v>
      </c>
      <c r="H74" s="58">
        <f t="shared" si="54"/>
        <v>0</v>
      </c>
      <c r="I74" s="58">
        <f t="shared" si="54"/>
        <v>0</v>
      </c>
      <c r="J74" s="58">
        <f t="shared" si="54"/>
        <v>0</v>
      </c>
      <c r="K74" s="58">
        <f t="shared" ref="K74:L74" si="55">K75+K77+K78</f>
        <v>0</v>
      </c>
      <c r="L74" s="58">
        <f t="shared" si="55"/>
        <v>0</v>
      </c>
      <c r="M74" s="58"/>
      <c r="N74" s="58"/>
      <c r="O74" s="58"/>
      <c r="P74" s="77"/>
      <c r="Q74" s="58">
        <f t="shared" ref="Q74:X74" si="56">Q75+Q77+Q78</f>
        <v>0</v>
      </c>
      <c r="R74" s="58">
        <f t="shared" si="56"/>
        <v>0</v>
      </c>
      <c r="S74" s="61">
        <f t="shared" si="56"/>
        <v>0</v>
      </c>
      <c r="T74" s="58">
        <f t="shared" si="56"/>
        <v>0</v>
      </c>
      <c r="U74" s="58">
        <f t="shared" si="56"/>
        <v>0</v>
      </c>
      <c r="V74" s="61">
        <f t="shared" si="56"/>
        <v>0</v>
      </c>
      <c r="W74" s="58">
        <f t="shared" si="56"/>
        <v>0</v>
      </c>
      <c r="X74" s="58">
        <f t="shared" si="56"/>
        <v>0</v>
      </c>
      <c r="Y74" s="95" t="s">
        <v>7</v>
      </c>
      <c r="Z74" s="58">
        <f>Z75+Z77+Z78</f>
        <v>0</v>
      </c>
      <c r="AA74" s="58">
        <f>AA75+AA77+AA78</f>
        <v>0</v>
      </c>
    </row>
    <row r="75" spans="1:27" ht="11.25" hidden="1" customHeight="1" x14ac:dyDescent="0.3">
      <c r="A75" s="27" t="s">
        <v>3</v>
      </c>
      <c r="B75" s="129">
        <v>3010</v>
      </c>
      <c r="C75" s="148"/>
      <c r="D75" s="131"/>
      <c r="E75" s="145"/>
      <c r="F75" s="145"/>
      <c r="G75" s="145"/>
      <c r="H75" s="145"/>
      <c r="I75" s="145"/>
      <c r="J75" s="145"/>
      <c r="K75" s="145"/>
      <c r="L75" s="145"/>
      <c r="M75" s="84"/>
      <c r="N75" s="84"/>
      <c r="O75" s="84"/>
      <c r="P75" s="85"/>
      <c r="Q75" s="145"/>
      <c r="R75" s="145"/>
      <c r="S75" s="154"/>
      <c r="T75" s="145"/>
      <c r="U75" s="145"/>
      <c r="V75" s="154"/>
      <c r="W75" s="145"/>
      <c r="X75" s="145"/>
      <c r="Y75" s="147" t="s">
        <v>7</v>
      </c>
      <c r="Z75" s="145"/>
      <c r="AA75" s="145"/>
    </row>
    <row r="76" spans="1:27" ht="5.25" hidden="1" customHeight="1" x14ac:dyDescent="0.3">
      <c r="A76" s="113" t="s">
        <v>56</v>
      </c>
      <c r="B76" s="130"/>
      <c r="C76" s="149"/>
      <c r="D76" s="132"/>
      <c r="E76" s="146"/>
      <c r="F76" s="146"/>
      <c r="G76" s="146"/>
      <c r="H76" s="146"/>
      <c r="I76" s="146"/>
      <c r="J76" s="146"/>
      <c r="K76" s="146"/>
      <c r="L76" s="146"/>
      <c r="M76" s="87"/>
      <c r="N76" s="87"/>
      <c r="O76" s="87"/>
      <c r="P76" s="88"/>
      <c r="Q76" s="146"/>
      <c r="R76" s="146"/>
      <c r="S76" s="155"/>
      <c r="T76" s="146"/>
      <c r="U76" s="146"/>
      <c r="V76" s="155"/>
      <c r="W76" s="146"/>
      <c r="X76" s="146"/>
      <c r="Y76" s="147"/>
      <c r="Z76" s="146"/>
      <c r="AA76" s="146"/>
    </row>
    <row r="77" spans="1:27" ht="12.75" customHeight="1" x14ac:dyDescent="0.3">
      <c r="A77" s="62" t="s">
        <v>57</v>
      </c>
      <c r="B77" s="51">
        <v>3020</v>
      </c>
      <c r="C77" s="40"/>
      <c r="D77" s="40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77"/>
      <c r="Q77" s="58"/>
      <c r="R77" s="58"/>
      <c r="S77" s="61"/>
      <c r="T77" s="58"/>
      <c r="U77" s="58"/>
      <c r="V77" s="61"/>
      <c r="W77" s="58"/>
      <c r="X77" s="58"/>
      <c r="Y77" s="95" t="s">
        <v>7</v>
      </c>
      <c r="Z77" s="58"/>
      <c r="AA77" s="58"/>
    </row>
    <row r="78" spans="1:27" ht="12.75" customHeight="1" x14ac:dyDescent="0.3">
      <c r="A78" s="62" t="s">
        <v>58</v>
      </c>
      <c r="B78" s="51">
        <v>3030</v>
      </c>
      <c r="C78" s="40"/>
      <c r="D78" s="40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77"/>
      <c r="Q78" s="58"/>
      <c r="R78" s="58"/>
      <c r="S78" s="61"/>
      <c r="T78" s="58"/>
      <c r="U78" s="58"/>
      <c r="V78" s="61"/>
      <c r="W78" s="58"/>
      <c r="X78" s="58"/>
      <c r="Y78" s="95" t="s">
        <v>7</v>
      </c>
      <c r="Z78" s="58"/>
      <c r="AA78" s="58"/>
    </row>
    <row r="79" spans="1:27" ht="15.75" customHeight="1" x14ac:dyDescent="0.3">
      <c r="A79" s="112" t="s">
        <v>59</v>
      </c>
      <c r="B79" s="114">
        <v>4000</v>
      </c>
      <c r="C79" s="51" t="s">
        <v>7</v>
      </c>
      <c r="D79" s="40"/>
      <c r="E79" s="58">
        <f>E80</f>
        <v>0</v>
      </c>
      <c r="F79" s="58">
        <f>F80</f>
        <v>0</v>
      </c>
      <c r="G79" s="58">
        <f t="shared" ref="G79:H79" si="57">G80</f>
        <v>0</v>
      </c>
      <c r="H79" s="58">
        <f t="shared" si="57"/>
        <v>0</v>
      </c>
      <c r="I79" s="58">
        <f t="shared" ref="I79:X79" si="58">I80</f>
        <v>0</v>
      </c>
      <c r="J79" s="58">
        <f t="shared" si="58"/>
        <v>0</v>
      </c>
      <c r="K79" s="58">
        <f t="shared" si="58"/>
        <v>0</v>
      </c>
      <c r="L79" s="58">
        <f t="shared" si="58"/>
        <v>0</v>
      </c>
      <c r="M79" s="58"/>
      <c r="N79" s="58"/>
      <c r="O79" s="58"/>
      <c r="P79" s="77"/>
      <c r="Q79" s="58">
        <f t="shared" si="58"/>
        <v>162031.29999999999</v>
      </c>
      <c r="R79" s="58">
        <f t="shared" si="58"/>
        <v>0</v>
      </c>
      <c r="S79" s="61">
        <f t="shared" si="58"/>
        <v>0</v>
      </c>
      <c r="T79" s="58">
        <f t="shared" si="58"/>
        <v>0</v>
      </c>
      <c r="U79" s="58">
        <f t="shared" si="58"/>
        <v>0</v>
      </c>
      <c r="V79" s="61">
        <f t="shared" si="58"/>
        <v>0</v>
      </c>
      <c r="W79" s="58">
        <f t="shared" si="58"/>
        <v>0</v>
      </c>
      <c r="X79" s="58">
        <f t="shared" si="58"/>
        <v>0</v>
      </c>
      <c r="Y79" s="95" t="s">
        <v>7</v>
      </c>
      <c r="Z79" s="58">
        <f>Z80</f>
        <v>0</v>
      </c>
      <c r="AA79" s="58">
        <f>AA80</f>
        <v>0</v>
      </c>
    </row>
    <row r="80" spans="1:27" ht="10.5" customHeight="1" x14ac:dyDescent="0.3">
      <c r="A80" s="106" t="s">
        <v>17</v>
      </c>
      <c r="B80" s="129">
        <v>4010</v>
      </c>
      <c r="C80" s="135">
        <v>610</v>
      </c>
      <c r="D80" s="131"/>
      <c r="E80" s="145"/>
      <c r="F80" s="145"/>
      <c r="G80" s="145"/>
      <c r="H80" s="145"/>
      <c r="I80" s="145"/>
      <c r="J80" s="145"/>
      <c r="K80" s="145"/>
      <c r="L80" s="145"/>
      <c r="M80" s="84"/>
      <c r="N80" s="84"/>
      <c r="O80" s="84"/>
      <c r="P80" s="85"/>
      <c r="Q80" s="145">
        <v>162031.29999999999</v>
      </c>
      <c r="R80" s="145"/>
      <c r="S80" s="154"/>
      <c r="T80" s="145"/>
      <c r="U80" s="145"/>
      <c r="V80" s="154"/>
      <c r="W80" s="145"/>
      <c r="X80" s="145"/>
      <c r="Y80" s="165" t="s">
        <v>7</v>
      </c>
      <c r="Z80" s="145"/>
      <c r="AA80" s="145"/>
    </row>
    <row r="81" spans="1:27" ht="13.5" customHeight="1" x14ac:dyDescent="0.3">
      <c r="A81" s="69" t="s">
        <v>60</v>
      </c>
      <c r="B81" s="130"/>
      <c r="C81" s="130"/>
      <c r="D81" s="132"/>
      <c r="E81" s="146"/>
      <c r="F81" s="146"/>
      <c r="G81" s="146"/>
      <c r="H81" s="146"/>
      <c r="I81" s="146"/>
      <c r="J81" s="146"/>
      <c r="K81" s="146"/>
      <c r="L81" s="146"/>
      <c r="M81" s="87"/>
      <c r="N81" s="87"/>
      <c r="O81" s="87"/>
      <c r="P81" s="88"/>
      <c r="Q81" s="146"/>
      <c r="R81" s="146"/>
      <c r="S81" s="155"/>
      <c r="T81" s="146"/>
      <c r="U81" s="146"/>
      <c r="V81" s="155"/>
      <c r="W81" s="146"/>
      <c r="X81" s="146"/>
      <c r="Y81" s="166"/>
      <c r="Z81" s="146"/>
      <c r="AA81" s="146"/>
    </row>
    <row r="82" spans="1:27" ht="9.75" customHeight="1" x14ac:dyDescent="0.3">
      <c r="A82" s="40"/>
      <c r="B82" s="40"/>
      <c r="C82" s="40"/>
      <c r="D82" s="40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77"/>
      <c r="Q82" s="58"/>
      <c r="R82" s="58"/>
      <c r="S82" s="61"/>
      <c r="T82" s="58"/>
      <c r="U82" s="58"/>
      <c r="V82" s="61"/>
      <c r="W82" s="58"/>
      <c r="X82" s="58"/>
      <c r="Y82" s="58"/>
      <c r="Z82" s="58"/>
      <c r="AA82" s="58"/>
    </row>
    <row r="86" spans="1:27" x14ac:dyDescent="0.3">
      <c r="H86" s="115"/>
    </row>
  </sheetData>
  <mergeCells count="311">
    <mergeCell ref="O50:O51"/>
    <mergeCell ref="Z71:Z72"/>
    <mergeCell ref="AA71:AA72"/>
    <mergeCell ref="Z75:Z76"/>
    <mergeCell ref="AA75:AA76"/>
    <mergeCell ref="Z80:Z81"/>
    <mergeCell ref="AA80:AA81"/>
    <mergeCell ref="Z28:Z29"/>
    <mergeCell ref="AA28:AA29"/>
    <mergeCell ref="Z36:Z37"/>
    <mergeCell ref="AA36:AA37"/>
    <mergeCell ref="Z38:Z39"/>
    <mergeCell ref="AA38:AA39"/>
    <mergeCell ref="Z42:Z43"/>
    <mergeCell ref="AA42:AA43"/>
    <mergeCell ref="Z50:Z51"/>
    <mergeCell ref="AA50:AA51"/>
    <mergeCell ref="U80:U81"/>
    <mergeCell ref="V80:V81"/>
    <mergeCell ref="W80:W81"/>
    <mergeCell ref="X80:X81"/>
    <mergeCell ref="Y80:Y81"/>
    <mergeCell ref="V42:V43"/>
    <mergeCell ref="W42:W43"/>
    <mergeCell ref="Z9:Z10"/>
    <mergeCell ref="AA9:AA10"/>
    <mergeCell ref="Z12:Z13"/>
    <mergeCell ref="AA12:AA13"/>
    <mergeCell ref="Z18:Z19"/>
    <mergeCell ref="AA18:AA19"/>
    <mergeCell ref="Z24:Z25"/>
    <mergeCell ref="AA24:AA25"/>
    <mergeCell ref="Z26:Z27"/>
    <mergeCell ref="AA26:AA27"/>
    <mergeCell ref="M36:M37"/>
    <mergeCell ref="N36:N37"/>
    <mergeCell ref="M12:M13"/>
    <mergeCell ref="N12:N13"/>
    <mergeCell ref="L12:L13"/>
    <mergeCell ref="L18:L19"/>
    <mergeCell ref="L24:L25"/>
    <mergeCell ref="L26:L27"/>
    <mergeCell ref="L28:L29"/>
    <mergeCell ref="L36:L37"/>
    <mergeCell ref="P26:P27"/>
    <mergeCell ref="P9:P10"/>
    <mergeCell ref="P28:P29"/>
    <mergeCell ref="O9:O10"/>
    <mergeCell ref="O26:O27"/>
    <mergeCell ref="M9:M10"/>
    <mergeCell ref="N9:N10"/>
    <mergeCell ref="M26:M27"/>
    <mergeCell ref="N26:N27"/>
    <mergeCell ref="O12:O13"/>
    <mergeCell ref="P12:P13"/>
    <mergeCell ref="J71:J72"/>
    <mergeCell ref="J75:J76"/>
    <mergeCell ref="J80:J81"/>
    <mergeCell ref="J9:J10"/>
    <mergeCell ref="J12:J13"/>
    <mergeCell ref="J18:J19"/>
    <mergeCell ref="J24:J25"/>
    <mergeCell ref="J26:J27"/>
    <mergeCell ref="J28:J29"/>
    <mergeCell ref="J36:J37"/>
    <mergeCell ref="J38:J39"/>
    <mergeCell ref="J42:J43"/>
    <mergeCell ref="L38:L39"/>
    <mergeCell ref="L42:L43"/>
    <mergeCell ref="K42:K43"/>
    <mergeCell ref="K50:K51"/>
    <mergeCell ref="L50:L51"/>
    <mergeCell ref="L9:L10"/>
    <mergeCell ref="I26:I27"/>
    <mergeCell ref="I28:I29"/>
    <mergeCell ref="I36:I37"/>
    <mergeCell ref="I38:I39"/>
    <mergeCell ref="I42:I43"/>
    <mergeCell ref="I50:I51"/>
    <mergeCell ref="J50:J51"/>
    <mergeCell ref="I9:I10"/>
    <mergeCell ref="I12:I13"/>
    <mergeCell ref="I71:I72"/>
    <mergeCell ref="I75:I76"/>
    <mergeCell ref="I80:I81"/>
    <mergeCell ref="H26:H27"/>
    <mergeCell ref="H28:H29"/>
    <mergeCell ref="H36:H37"/>
    <mergeCell ref="H38:H39"/>
    <mergeCell ref="H42:H43"/>
    <mergeCell ref="H50:H51"/>
    <mergeCell ref="H71:H72"/>
    <mergeCell ref="H75:H76"/>
    <mergeCell ref="H80:H81"/>
    <mergeCell ref="G26:G27"/>
    <mergeCell ref="G28:G29"/>
    <mergeCell ref="G36:G37"/>
    <mergeCell ref="G38:G39"/>
    <mergeCell ref="G42:G43"/>
    <mergeCell ref="G50:G51"/>
    <mergeCell ref="G71:G72"/>
    <mergeCell ref="G75:G76"/>
    <mergeCell ref="G80:G81"/>
    <mergeCell ref="E3:R3"/>
    <mergeCell ref="E50:E51"/>
    <mergeCell ref="E71:E72"/>
    <mergeCell ref="E75:E76"/>
    <mergeCell ref="E80:E81"/>
    <mergeCell ref="E9:E10"/>
    <mergeCell ref="E12:E13"/>
    <mergeCell ref="E18:E19"/>
    <mergeCell ref="E24:E25"/>
    <mergeCell ref="E26:E27"/>
    <mergeCell ref="E28:E29"/>
    <mergeCell ref="E36:E37"/>
    <mergeCell ref="E38:E39"/>
    <mergeCell ref="E42:E43"/>
    <mergeCell ref="Q36:Q37"/>
    <mergeCell ref="R36:R37"/>
    <mergeCell ref="R50:R51"/>
    <mergeCell ref="F75:F76"/>
    <mergeCell ref="Q75:Q76"/>
    <mergeCell ref="R75:R76"/>
    <mergeCell ref="F42:F43"/>
    <mergeCell ref="Q42:Q43"/>
    <mergeCell ref="R42:R43"/>
    <mergeCell ref="F50:F51"/>
    <mergeCell ref="F80:F81"/>
    <mergeCell ref="Q80:Q81"/>
    <mergeCell ref="R80:R81"/>
    <mergeCell ref="S80:S81"/>
    <mergeCell ref="T80:T81"/>
    <mergeCell ref="K80:K81"/>
    <mergeCell ref="L80:L81"/>
    <mergeCell ref="Y71:Y72"/>
    <mergeCell ref="F71:F72"/>
    <mergeCell ref="Q71:Q72"/>
    <mergeCell ref="R71:R72"/>
    <mergeCell ref="S71:S72"/>
    <mergeCell ref="T71:T72"/>
    <mergeCell ref="U71:U72"/>
    <mergeCell ref="V71:V72"/>
    <mergeCell ref="W71:W72"/>
    <mergeCell ref="X71:X72"/>
    <mergeCell ref="K71:K72"/>
    <mergeCell ref="L71:L72"/>
    <mergeCell ref="S75:S76"/>
    <mergeCell ref="T75:T76"/>
    <mergeCell ref="U75:U76"/>
    <mergeCell ref="V75:V76"/>
    <mergeCell ref="W75:W76"/>
    <mergeCell ref="X42:X43"/>
    <mergeCell ref="V50:V51"/>
    <mergeCell ref="W50:W51"/>
    <mergeCell ref="X50:X51"/>
    <mergeCell ref="Y50:Y51"/>
    <mergeCell ref="S50:S51"/>
    <mergeCell ref="T50:T51"/>
    <mergeCell ref="U50:U51"/>
    <mergeCell ref="S42:S43"/>
    <mergeCell ref="Y42:Y43"/>
    <mergeCell ref="T42:T43"/>
    <mergeCell ref="U42:U43"/>
    <mergeCell ref="Y36:Y37"/>
    <mergeCell ref="D38:D39"/>
    <mergeCell ref="F38:F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T36:T37"/>
    <mergeCell ref="U36:U37"/>
    <mergeCell ref="V36:V37"/>
    <mergeCell ref="W36:W37"/>
    <mergeCell ref="X36:X37"/>
    <mergeCell ref="D36:D37"/>
    <mergeCell ref="F36:F37"/>
    <mergeCell ref="S36:S37"/>
    <mergeCell ref="K36:K37"/>
    <mergeCell ref="K38:K39"/>
    <mergeCell ref="M38:M39"/>
    <mergeCell ref="N38:N39"/>
    <mergeCell ref="Y26:Y27"/>
    <mergeCell ref="D28:D29"/>
    <mergeCell ref="F28:F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T26:T27"/>
    <mergeCell ref="U26:U27"/>
    <mergeCell ref="V26:V27"/>
    <mergeCell ref="W26:W27"/>
    <mergeCell ref="X26:X27"/>
    <mergeCell ref="D26:D27"/>
    <mergeCell ref="F26:F27"/>
    <mergeCell ref="Q26:Q27"/>
    <mergeCell ref="R26:R27"/>
    <mergeCell ref="S26:S27"/>
    <mergeCell ref="K26:K27"/>
    <mergeCell ref="K28:K29"/>
    <mergeCell ref="U24:U25"/>
    <mergeCell ref="V24:V25"/>
    <mergeCell ref="W24:W25"/>
    <mergeCell ref="X24:X25"/>
    <mergeCell ref="Y24:Y25"/>
    <mergeCell ref="F24:F25"/>
    <mergeCell ref="Q24:Q25"/>
    <mergeCell ref="R24:R25"/>
    <mergeCell ref="S24:S25"/>
    <mergeCell ref="T24:T25"/>
    <mergeCell ref="K24:K25"/>
    <mergeCell ref="G24:G25"/>
    <mergeCell ref="H24:H25"/>
    <mergeCell ref="I24:I25"/>
    <mergeCell ref="V18:V19"/>
    <mergeCell ref="W18:W19"/>
    <mergeCell ref="X18:X19"/>
    <mergeCell ref="Y18:Y19"/>
    <mergeCell ref="F18:F19"/>
    <mergeCell ref="Q18:Q19"/>
    <mergeCell ref="R18:R19"/>
    <mergeCell ref="S18:S19"/>
    <mergeCell ref="T18:T19"/>
    <mergeCell ref="K18:K19"/>
    <mergeCell ref="G18:G19"/>
    <mergeCell ref="H18:H19"/>
    <mergeCell ref="I18:I19"/>
    <mergeCell ref="Q12:Q13"/>
    <mergeCell ref="R12:R13"/>
    <mergeCell ref="S12:S13"/>
    <mergeCell ref="T12:T13"/>
    <mergeCell ref="K9:K10"/>
    <mergeCell ref="K12:K13"/>
    <mergeCell ref="G9:G10"/>
    <mergeCell ref="G12:G13"/>
    <mergeCell ref="H9:H10"/>
    <mergeCell ref="B80:B81"/>
    <mergeCell ref="C80:C81"/>
    <mergeCell ref="D42:D43"/>
    <mergeCell ref="V3:X3"/>
    <mergeCell ref="S3:U3"/>
    <mergeCell ref="B50:B51"/>
    <mergeCell ref="C50:C51"/>
    <mergeCell ref="B36:B37"/>
    <mergeCell ref="C36:C37"/>
    <mergeCell ref="B38:B39"/>
    <mergeCell ref="C38:C39"/>
    <mergeCell ref="B42:B43"/>
    <mergeCell ref="C42:C43"/>
    <mergeCell ref="B24:B25"/>
    <mergeCell ref="C24:C25"/>
    <mergeCell ref="B26:B27"/>
    <mergeCell ref="C26:C27"/>
    <mergeCell ref="B28:B29"/>
    <mergeCell ref="D3:D4"/>
    <mergeCell ref="C3:C4"/>
    <mergeCell ref="B3:B4"/>
    <mergeCell ref="U9:U10"/>
    <mergeCell ref="V9:V10"/>
    <mergeCell ref="X9:X10"/>
    <mergeCell ref="W9:W10"/>
    <mergeCell ref="X75:X76"/>
    <mergeCell ref="Y75:Y76"/>
    <mergeCell ref="C75:C76"/>
    <mergeCell ref="D75:D76"/>
    <mergeCell ref="K75:K76"/>
    <mergeCell ref="L75:L76"/>
    <mergeCell ref="D80:D81"/>
    <mergeCell ref="D71:D72"/>
    <mergeCell ref="H12:H13"/>
    <mergeCell ref="Q50:Q51"/>
    <mergeCell ref="U18:U19"/>
    <mergeCell ref="Y9:Y10"/>
    <mergeCell ref="F9:F10"/>
    <mergeCell ref="Q9:Q10"/>
    <mergeCell ref="R9:R10"/>
    <mergeCell ref="S9:S10"/>
    <mergeCell ref="T9:T10"/>
    <mergeCell ref="U12:U13"/>
    <mergeCell ref="V12:V13"/>
    <mergeCell ref="W12:W13"/>
    <mergeCell ref="X12:X13"/>
    <mergeCell ref="Y12:Y13"/>
    <mergeCell ref="F12:F13"/>
    <mergeCell ref="B71:B72"/>
    <mergeCell ref="C71:C72"/>
    <mergeCell ref="B75:B76"/>
    <mergeCell ref="A3:A4"/>
    <mergeCell ref="D50:D51"/>
    <mergeCell ref="C28:C29"/>
    <mergeCell ref="B18:B19"/>
    <mergeCell ref="C18:C19"/>
    <mergeCell ref="D18:D19"/>
    <mergeCell ref="B9:B10"/>
    <mergeCell ref="C9:C10"/>
    <mergeCell ref="D9:D10"/>
    <mergeCell ref="B12:B13"/>
    <mergeCell ref="C12:C13"/>
    <mergeCell ref="D12:D13"/>
    <mergeCell ref="D24:D25"/>
  </mergeCells>
  <pageMargins left="0" right="0" top="0" bottom="0" header="0" footer="0"/>
  <pageSetup paperSize="9" scale="46" fitToHeight="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view="pageBreakPreview" topLeftCell="A13" zoomScale="80" zoomScaleNormal="100" zoomScaleSheetLayoutView="80" workbookViewId="0">
      <selection activeCell="A42" sqref="A42:H42"/>
    </sheetView>
  </sheetViews>
  <sheetFormatPr defaultRowHeight="15" x14ac:dyDescent="0.25"/>
  <cols>
    <col min="1" max="1" width="7.140625" customWidth="1"/>
    <col min="2" max="2" width="60.140625" customWidth="1"/>
    <col min="4" max="4" width="7.42578125" customWidth="1"/>
    <col min="5" max="5" width="13.42578125" customWidth="1"/>
    <col min="6" max="6" width="14.28515625" customWidth="1"/>
    <col min="7" max="7" width="15.28515625" customWidth="1"/>
  </cols>
  <sheetData>
    <row r="2" spans="1:8" ht="26.25" customHeight="1" x14ac:dyDescent="0.25">
      <c r="A2" s="178" t="s">
        <v>105</v>
      </c>
      <c r="B2" s="179"/>
      <c r="C2" s="179"/>
      <c r="D2" s="179"/>
      <c r="E2" s="179"/>
      <c r="F2" s="179"/>
      <c r="G2" s="179"/>
      <c r="H2" s="179"/>
    </row>
    <row r="3" spans="1:8" x14ac:dyDescent="0.25">
      <c r="A3" s="15"/>
      <c r="B3" s="19"/>
      <c r="C3" s="15"/>
      <c r="D3" s="15"/>
      <c r="E3" s="15"/>
      <c r="F3" s="15"/>
      <c r="G3" s="15"/>
      <c r="H3" s="15"/>
    </row>
    <row r="4" spans="1:8" x14ac:dyDescent="0.25">
      <c r="A4" s="183" t="s">
        <v>70</v>
      </c>
      <c r="B4" s="183" t="s">
        <v>65</v>
      </c>
      <c r="C4" s="185" t="s">
        <v>71</v>
      </c>
      <c r="D4" s="185" t="s">
        <v>72</v>
      </c>
      <c r="E4" s="182" t="s">
        <v>82</v>
      </c>
      <c r="F4" s="182"/>
      <c r="G4" s="182"/>
      <c r="H4" s="182"/>
    </row>
    <row r="5" spans="1:8" ht="47.25" customHeight="1" x14ac:dyDescent="0.25">
      <c r="A5" s="184"/>
      <c r="B5" s="184"/>
      <c r="C5" s="185"/>
      <c r="D5" s="185"/>
      <c r="E5" s="2" t="s">
        <v>174</v>
      </c>
      <c r="F5" s="2" t="s">
        <v>175</v>
      </c>
      <c r="G5" s="2" t="s">
        <v>176</v>
      </c>
      <c r="H5" s="2" t="s">
        <v>64</v>
      </c>
    </row>
    <row r="6" spans="1:8" x14ac:dyDescent="0.25">
      <c r="A6" s="5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spans="1:8" ht="21" customHeight="1" x14ac:dyDescent="0.3">
      <c r="A7" s="5">
        <v>1</v>
      </c>
      <c r="B7" s="20" t="s">
        <v>73</v>
      </c>
      <c r="C7" s="8">
        <v>26000</v>
      </c>
      <c r="D7" s="16"/>
      <c r="E7" s="34">
        <f>E11+E16+E25</f>
        <v>6288137.5999999996</v>
      </c>
      <c r="F7" s="34">
        <f>F11+F16+F25</f>
        <v>6559411.0199999996</v>
      </c>
      <c r="G7" s="34">
        <f t="shared" ref="G7" si="0">G11+G16+G25</f>
        <v>6503048.7999999998</v>
      </c>
      <c r="H7" s="16"/>
    </row>
    <row r="8" spans="1:8" ht="117" customHeight="1" x14ac:dyDescent="0.25">
      <c r="A8" s="5" t="s">
        <v>74</v>
      </c>
      <c r="B8" s="3" t="s">
        <v>75</v>
      </c>
      <c r="C8" s="5">
        <v>26100</v>
      </c>
      <c r="D8" s="16"/>
      <c r="E8" s="16"/>
      <c r="F8" s="16"/>
      <c r="G8" s="16"/>
      <c r="H8" s="16"/>
    </row>
    <row r="9" spans="1:8" ht="38.25" customHeight="1" x14ac:dyDescent="0.25">
      <c r="A9" s="5" t="s">
        <v>76</v>
      </c>
      <c r="B9" s="10" t="s">
        <v>110</v>
      </c>
      <c r="C9" s="5">
        <v>26200</v>
      </c>
      <c r="D9" s="16"/>
      <c r="E9" s="16"/>
      <c r="F9" s="16"/>
      <c r="G9" s="16"/>
      <c r="H9" s="16"/>
    </row>
    <row r="10" spans="1:8" ht="35.25" customHeight="1" x14ac:dyDescent="0.25">
      <c r="A10" s="5" t="s">
        <v>77</v>
      </c>
      <c r="B10" s="10" t="s">
        <v>109</v>
      </c>
      <c r="C10" s="5">
        <v>26300</v>
      </c>
      <c r="D10" s="16"/>
      <c r="E10" s="16"/>
      <c r="F10" s="16"/>
      <c r="G10" s="16"/>
      <c r="H10" s="16"/>
    </row>
    <row r="11" spans="1:8" ht="33.75" customHeight="1" x14ac:dyDescent="0.25">
      <c r="A11" s="5" t="s">
        <v>78</v>
      </c>
      <c r="B11" s="10" t="s">
        <v>108</v>
      </c>
      <c r="C11" s="5">
        <v>26400</v>
      </c>
      <c r="D11" s="16"/>
      <c r="E11" s="34">
        <f>Лист2!E49+Лист2!F49</f>
        <v>5400065.7999999998</v>
      </c>
      <c r="F11" s="16">
        <v>5700065.7999999998</v>
      </c>
      <c r="G11" s="16">
        <v>6079073.7999999998</v>
      </c>
      <c r="H11" s="16"/>
    </row>
    <row r="12" spans="1:8" x14ac:dyDescent="0.25">
      <c r="A12" s="180" t="s">
        <v>81</v>
      </c>
      <c r="B12" s="13" t="s">
        <v>3</v>
      </c>
      <c r="C12" s="181">
        <v>26410</v>
      </c>
      <c r="D12" s="186"/>
      <c r="E12" s="186">
        <f>E11</f>
        <v>5400065.7999999998</v>
      </c>
      <c r="F12" s="186">
        <f>F11</f>
        <v>5700065.7999999998</v>
      </c>
      <c r="G12" s="186">
        <f>G11</f>
        <v>6079073.7999999998</v>
      </c>
      <c r="H12" s="186"/>
    </row>
    <row r="13" spans="1:8" ht="24" customHeight="1" x14ac:dyDescent="0.25">
      <c r="A13" s="180"/>
      <c r="B13" s="14" t="s">
        <v>79</v>
      </c>
      <c r="C13" s="181"/>
      <c r="D13" s="187"/>
      <c r="E13" s="187"/>
      <c r="F13" s="187"/>
      <c r="G13" s="187"/>
      <c r="H13" s="187"/>
    </row>
    <row r="14" spans="1:8" ht="24" customHeight="1" x14ac:dyDescent="0.25">
      <c r="A14" s="5" t="s">
        <v>80</v>
      </c>
      <c r="B14" s="6" t="s">
        <v>128</v>
      </c>
      <c r="C14" s="5">
        <v>26411</v>
      </c>
      <c r="D14" s="16"/>
      <c r="E14" s="16">
        <f>E12</f>
        <v>5400065.7999999998</v>
      </c>
      <c r="F14" s="16">
        <f>F12</f>
        <v>5700065.7999999998</v>
      </c>
      <c r="G14" s="16">
        <f>G12</f>
        <v>6079073.7999999998</v>
      </c>
      <c r="H14" s="16"/>
    </row>
    <row r="15" spans="1:8" ht="12.75" customHeight="1" x14ac:dyDescent="0.25">
      <c r="A15" s="5" t="s">
        <v>83</v>
      </c>
      <c r="B15" s="9" t="s">
        <v>107</v>
      </c>
      <c r="C15" s="5">
        <v>26412</v>
      </c>
      <c r="D15" s="16"/>
      <c r="E15" s="16"/>
      <c r="F15" s="16"/>
      <c r="G15" s="16"/>
      <c r="H15" s="16"/>
    </row>
    <row r="16" spans="1:8" ht="48" customHeight="1" x14ac:dyDescent="0.25">
      <c r="A16" s="5" t="s">
        <v>84</v>
      </c>
      <c r="B16" s="18" t="s">
        <v>106</v>
      </c>
      <c r="C16" s="5">
        <v>26420</v>
      </c>
      <c r="D16" s="16"/>
      <c r="E16" s="34">
        <f>Лист2!G49+Лист2!H49+Лист2!I49+Лист2!J49+Лист2!K49+Лист2!L49+Лист2!M49+Лист2!N49+Лист2!O49+Лист2!P49+Лист2!Q49</f>
        <v>757519.22</v>
      </c>
      <c r="F16" s="16">
        <v>729345.22</v>
      </c>
      <c r="G16" s="16">
        <v>293975</v>
      </c>
      <c r="H16" s="16"/>
    </row>
    <row r="17" spans="1:8" x14ac:dyDescent="0.25">
      <c r="A17" s="181" t="s">
        <v>85</v>
      </c>
      <c r="B17" s="12" t="s">
        <v>3</v>
      </c>
      <c r="C17" s="181">
        <v>26421</v>
      </c>
      <c r="D17" s="186"/>
      <c r="E17" s="188">
        <f>E16</f>
        <v>757519.22</v>
      </c>
      <c r="F17" s="188">
        <f t="shared" ref="F17" si="1">F16</f>
        <v>729345.22</v>
      </c>
      <c r="G17" s="188">
        <f>G16</f>
        <v>293975</v>
      </c>
      <c r="H17" s="186"/>
    </row>
    <row r="18" spans="1:8" x14ac:dyDescent="0.25">
      <c r="A18" s="181"/>
      <c r="B18" s="21" t="s">
        <v>111</v>
      </c>
      <c r="C18" s="181"/>
      <c r="D18" s="187"/>
      <c r="E18" s="189"/>
      <c r="F18" s="189"/>
      <c r="G18" s="189"/>
      <c r="H18" s="187"/>
    </row>
    <row r="19" spans="1:8" x14ac:dyDescent="0.25">
      <c r="A19" s="5" t="s">
        <v>86</v>
      </c>
      <c r="B19" s="9" t="s">
        <v>107</v>
      </c>
      <c r="C19" s="5">
        <v>26422</v>
      </c>
      <c r="D19" s="16"/>
      <c r="E19" s="16"/>
      <c r="F19" s="16"/>
      <c r="G19" s="16"/>
      <c r="H19" s="16"/>
    </row>
    <row r="20" spans="1:8" x14ac:dyDescent="0.25">
      <c r="A20" s="5" t="s">
        <v>86</v>
      </c>
      <c r="B20" s="9" t="s">
        <v>107</v>
      </c>
      <c r="C20" s="5">
        <v>26422</v>
      </c>
      <c r="D20" s="16"/>
      <c r="E20" s="16"/>
      <c r="F20" s="16"/>
      <c r="G20" s="16"/>
      <c r="H20" s="16"/>
    </row>
    <row r="21" spans="1:8" x14ac:dyDescent="0.25">
      <c r="A21" s="5" t="s">
        <v>87</v>
      </c>
      <c r="B21" s="4" t="s">
        <v>88</v>
      </c>
      <c r="C21" s="5">
        <v>26440</v>
      </c>
      <c r="D21" s="16"/>
      <c r="E21" s="16"/>
      <c r="F21" s="16"/>
      <c r="G21" s="16"/>
      <c r="H21" s="16"/>
    </row>
    <row r="22" spans="1:8" x14ac:dyDescent="0.25">
      <c r="A22" s="181" t="s">
        <v>89</v>
      </c>
      <c r="B22" s="12" t="s">
        <v>3</v>
      </c>
      <c r="C22" s="192">
        <v>26441</v>
      </c>
      <c r="D22" s="186"/>
      <c r="E22" s="186"/>
      <c r="F22" s="186"/>
      <c r="G22" s="186"/>
      <c r="H22" s="186"/>
    </row>
    <row r="23" spans="1:8" ht="18.75" customHeight="1" x14ac:dyDescent="0.25">
      <c r="A23" s="181"/>
      <c r="B23" s="21" t="s">
        <v>111</v>
      </c>
      <c r="C23" s="192"/>
      <c r="D23" s="187"/>
      <c r="E23" s="187"/>
      <c r="F23" s="187"/>
      <c r="G23" s="187"/>
      <c r="H23" s="187"/>
    </row>
    <row r="24" spans="1:8" ht="15.75" customHeight="1" x14ac:dyDescent="0.25">
      <c r="A24" s="5" t="s">
        <v>90</v>
      </c>
      <c r="B24" s="9" t="s">
        <v>107</v>
      </c>
      <c r="C24" s="5">
        <v>26442</v>
      </c>
      <c r="D24" s="16"/>
      <c r="E24" s="16"/>
      <c r="F24" s="16"/>
      <c r="G24" s="16"/>
      <c r="H24" s="16"/>
    </row>
    <row r="25" spans="1:8" ht="16.5" customHeight="1" x14ac:dyDescent="0.25">
      <c r="A25" s="5" t="s">
        <v>91</v>
      </c>
      <c r="B25" s="4" t="s">
        <v>92</v>
      </c>
      <c r="C25" s="5">
        <v>26450</v>
      </c>
      <c r="D25" s="16"/>
      <c r="E25" s="34">
        <f>Лист2!R49</f>
        <v>130552.58</v>
      </c>
      <c r="F25" s="34">
        <f>F26</f>
        <v>130000</v>
      </c>
      <c r="G25" s="34">
        <f>G26</f>
        <v>130000</v>
      </c>
      <c r="H25" s="16"/>
    </row>
    <row r="26" spans="1:8" x14ac:dyDescent="0.25">
      <c r="A26" s="181" t="s">
        <v>93</v>
      </c>
      <c r="B26" s="12" t="s">
        <v>3</v>
      </c>
      <c r="C26" s="181">
        <v>26451</v>
      </c>
      <c r="D26" s="186"/>
      <c r="E26" s="188">
        <f>E25</f>
        <v>130552.58</v>
      </c>
      <c r="F26" s="188">
        <v>130000</v>
      </c>
      <c r="G26" s="188">
        <v>130000</v>
      </c>
      <c r="H26" s="186"/>
    </row>
    <row r="27" spans="1:8" ht="17.25" customHeight="1" x14ac:dyDescent="0.25">
      <c r="A27" s="181"/>
      <c r="B27" s="21" t="s">
        <v>111</v>
      </c>
      <c r="C27" s="181"/>
      <c r="D27" s="187"/>
      <c r="E27" s="189"/>
      <c r="F27" s="189"/>
      <c r="G27" s="189"/>
      <c r="H27" s="187"/>
    </row>
    <row r="28" spans="1:8" ht="18.75" customHeight="1" x14ac:dyDescent="0.25">
      <c r="A28" s="5" t="s">
        <v>94</v>
      </c>
      <c r="B28" s="22" t="s">
        <v>112</v>
      </c>
      <c r="C28" s="5">
        <v>26452</v>
      </c>
      <c r="D28" s="16"/>
      <c r="E28" s="34"/>
      <c r="F28" s="34"/>
      <c r="G28" s="34"/>
      <c r="H28" s="16"/>
    </row>
    <row r="29" spans="1:8" ht="34.5" customHeight="1" x14ac:dyDescent="0.25">
      <c r="A29" s="5" t="s">
        <v>95</v>
      </c>
      <c r="B29" s="11" t="s">
        <v>113</v>
      </c>
      <c r="C29" s="5">
        <v>26500</v>
      </c>
      <c r="D29" s="16"/>
      <c r="E29" s="16"/>
      <c r="F29" s="16"/>
      <c r="G29" s="16"/>
      <c r="H29" s="16"/>
    </row>
    <row r="30" spans="1:8" x14ac:dyDescent="0.25">
      <c r="A30" s="1"/>
      <c r="B30" s="2" t="s">
        <v>96</v>
      </c>
      <c r="C30" s="5">
        <v>26510</v>
      </c>
      <c r="D30" s="16"/>
      <c r="E30" s="16"/>
      <c r="F30" s="16"/>
      <c r="G30" s="16"/>
      <c r="H30" s="16"/>
    </row>
    <row r="31" spans="1:8" ht="60" customHeight="1" x14ac:dyDescent="0.25">
      <c r="A31" s="5" t="s">
        <v>97</v>
      </c>
      <c r="B31" s="17" t="s">
        <v>114</v>
      </c>
      <c r="C31" s="5">
        <v>26600</v>
      </c>
      <c r="D31" s="16"/>
      <c r="E31" s="16"/>
      <c r="F31" s="16"/>
      <c r="G31" s="16"/>
      <c r="H31" s="16"/>
    </row>
    <row r="32" spans="1:8" x14ac:dyDescent="0.25">
      <c r="A32" s="1"/>
      <c r="B32" s="2" t="s">
        <v>96</v>
      </c>
      <c r="C32" s="5">
        <v>26610</v>
      </c>
      <c r="D32" s="16"/>
      <c r="E32" s="16"/>
      <c r="F32" s="16"/>
      <c r="G32" s="16"/>
      <c r="H32" s="16"/>
    </row>
    <row r="33" spans="1:8" x14ac:dyDescent="0.25">
      <c r="A33" s="15"/>
      <c r="B33" s="15"/>
      <c r="C33" s="15"/>
      <c r="D33" s="15"/>
      <c r="E33" s="15"/>
      <c r="F33" s="15"/>
      <c r="G33" s="15"/>
      <c r="H33" s="15"/>
    </row>
    <row r="34" spans="1:8" x14ac:dyDescent="0.25">
      <c r="A34" s="190" t="s">
        <v>98</v>
      </c>
      <c r="B34" s="191"/>
      <c r="C34" s="191"/>
      <c r="D34" s="191"/>
      <c r="E34" s="191"/>
      <c r="F34" s="191"/>
      <c r="G34" s="191"/>
      <c r="H34" s="191"/>
    </row>
    <row r="35" spans="1:8" x14ac:dyDescent="0.25">
      <c r="A35" s="190" t="s">
        <v>160</v>
      </c>
      <c r="B35" s="191"/>
      <c r="C35" s="191"/>
      <c r="D35" s="191"/>
      <c r="E35" s="191"/>
      <c r="F35" s="191"/>
      <c r="G35" s="191"/>
      <c r="H35" s="191"/>
    </row>
    <row r="36" spans="1:8" x14ac:dyDescent="0.25">
      <c r="A36" s="190" t="s">
        <v>99</v>
      </c>
      <c r="B36" s="191"/>
      <c r="C36" s="191"/>
      <c r="D36" s="191"/>
      <c r="E36" s="191"/>
      <c r="F36" s="191"/>
      <c r="G36" s="191"/>
      <c r="H36" s="191"/>
    </row>
    <row r="37" spans="1:8" x14ac:dyDescent="0.25">
      <c r="A37" s="190" t="s">
        <v>100</v>
      </c>
      <c r="B37" s="191"/>
      <c r="C37" s="191"/>
      <c r="D37" s="191"/>
      <c r="E37" s="191"/>
      <c r="F37" s="191"/>
      <c r="G37" s="191"/>
      <c r="H37" s="191"/>
    </row>
    <row r="38" spans="1:8" x14ac:dyDescent="0.25">
      <c r="A38" s="190"/>
      <c r="B38" s="191"/>
      <c r="C38" s="191"/>
      <c r="D38" s="191"/>
      <c r="E38" s="191"/>
      <c r="F38" s="191"/>
      <c r="G38" s="191"/>
      <c r="H38" s="191"/>
    </row>
    <row r="39" spans="1:8" x14ac:dyDescent="0.25">
      <c r="A39" s="193" t="s">
        <v>168</v>
      </c>
      <c r="B39" s="193"/>
      <c r="C39" s="120"/>
      <c r="D39" s="120"/>
      <c r="E39" s="120"/>
      <c r="F39" s="120"/>
      <c r="G39" s="120"/>
      <c r="H39" s="120"/>
    </row>
    <row r="40" spans="1:8" x14ac:dyDescent="0.25">
      <c r="A40" s="190"/>
      <c r="B40" s="191"/>
      <c r="C40" s="191"/>
      <c r="D40" s="191"/>
      <c r="E40" s="191"/>
      <c r="F40" s="191"/>
      <c r="G40" s="191"/>
      <c r="H40" s="191"/>
    </row>
    <row r="41" spans="1:8" x14ac:dyDescent="0.25">
      <c r="A41" s="190"/>
      <c r="B41" s="191"/>
      <c r="C41" s="191"/>
      <c r="D41" s="191"/>
      <c r="E41" s="191"/>
      <c r="F41" s="191"/>
      <c r="G41" s="191"/>
      <c r="H41" s="191"/>
    </row>
    <row r="42" spans="1:8" x14ac:dyDescent="0.25">
      <c r="A42" s="190" t="s">
        <v>177</v>
      </c>
      <c r="B42" s="191"/>
      <c r="C42" s="191"/>
      <c r="D42" s="191"/>
      <c r="E42" s="191"/>
      <c r="F42" s="191"/>
      <c r="G42" s="191"/>
      <c r="H42" s="191"/>
    </row>
    <row r="43" spans="1:8" x14ac:dyDescent="0.25">
      <c r="A43" s="190"/>
      <c r="B43" s="191"/>
      <c r="C43" s="191"/>
      <c r="D43" s="191"/>
      <c r="E43" s="191"/>
      <c r="F43" s="191"/>
      <c r="G43" s="191"/>
      <c r="H43" s="191"/>
    </row>
    <row r="44" spans="1:8" x14ac:dyDescent="0.25">
      <c r="A44" s="190" t="s">
        <v>101</v>
      </c>
      <c r="B44" s="191"/>
      <c r="C44" s="191"/>
      <c r="D44" s="191"/>
      <c r="E44" s="191"/>
      <c r="F44" s="191"/>
      <c r="G44" s="191"/>
      <c r="H44" s="191"/>
    </row>
    <row r="45" spans="1:8" ht="13.5" customHeight="1" x14ac:dyDescent="0.25">
      <c r="A45" s="190" t="s">
        <v>102</v>
      </c>
      <c r="B45" s="191"/>
      <c r="C45" s="191"/>
      <c r="D45" s="191"/>
      <c r="E45" s="191"/>
      <c r="F45" s="191"/>
      <c r="G45" s="191"/>
      <c r="H45" s="191"/>
    </row>
    <row r="46" spans="1:8" ht="13.5" customHeight="1" x14ac:dyDescent="0.25">
      <c r="A46" s="190" t="s">
        <v>165</v>
      </c>
      <c r="B46" s="191"/>
      <c r="C46" s="191"/>
      <c r="D46" s="191"/>
      <c r="E46" s="191"/>
      <c r="F46" s="191"/>
      <c r="G46" s="191"/>
      <c r="H46" s="191"/>
    </row>
    <row r="47" spans="1:8" ht="12" customHeight="1" x14ac:dyDescent="0.25">
      <c r="A47" s="190" t="s">
        <v>103</v>
      </c>
      <c r="B47" s="191"/>
      <c r="C47" s="191"/>
      <c r="D47" s="191"/>
      <c r="E47" s="191"/>
      <c r="F47" s="191"/>
      <c r="G47" s="191"/>
      <c r="H47" s="191"/>
    </row>
    <row r="48" spans="1:8" ht="17.25" customHeight="1" x14ac:dyDescent="0.25">
      <c r="A48" s="190"/>
      <c r="B48" s="191"/>
      <c r="C48" s="191"/>
      <c r="D48" s="191"/>
      <c r="E48" s="191"/>
      <c r="F48" s="191"/>
      <c r="G48" s="191"/>
      <c r="H48" s="191"/>
    </row>
    <row r="49" spans="1:8" ht="12.75" customHeight="1" x14ac:dyDescent="0.25">
      <c r="A49" s="190" t="s">
        <v>104</v>
      </c>
      <c r="B49" s="191"/>
      <c r="C49" s="191"/>
      <c r="D49" s="191"/>
      <c r="E49" s="191"/>
      <c r="F49" s="191"/>
      <c r="G49" s="191"/>
      <c r="H49" s="191"/>
    </row>
    <row r="50" spans="1:8" x14ac:dyDescent="0.25">
      <c r="A50" s="190"/>
      <c r="B50" s="191"/>
      <c r="C50" s="191"/>
      <c r="D50" s="191"/>
      <c r="E50" s="191"/>
      <c r="F50" s="191"/>
      <c r="G50" s="191"/>
      <c r="H50" s="191"/>
    </row>
    <row r="51" spans="1:8" x14ac:dyDescent="0.25">
      <c r="A51" s="190"/>
      <c r="B51" s="191"/>
      <c r="C51" s="191"/>
      <c r="D51" s="191"/>
      <c r="E51" s="191"/>
      <c r="F51" s="191"/>
      <c r="G51" s="191"/>
      <c r="H51" s="191"/>
    </row>
    <row r="52" spans="1:8" x14ac:dyDescent="0.25">
      <c r="A52" s="190"/>
      <c r="B52" s="191"/>
      <c r="C52" s="191"/>
      <c r="D52" s="191"/>
      <c r="E52" s="191"/>
      <c r="F52" s="191"/>
      <c r="G52" s="191"/>
      <c r="H52" s="191"/>
    </row>
    <row r="53" spans="1:8" x14ac:dyDescent="0.25">
      <c r="A53" s="194"/>
      <c r="B53" s="179"/>
      <c r="C53" s="179"/>
      <c r="D53" s="179"/>
      <c r="E53" s="179"/>
      <c r="F53" s="179"/>
      <c r="G53" s="179"/>
      <c r="H53" s="179"/>
    </row>
    <row r="54" spans="1:8" ht="15.75" x14ac:dyDescent="0.25">
      <c r="A54" s="7"/>
    </row>
  </sheetData>
  <mergeCells count="54">
    <mergeCell ref="A52:H52"/>
    <mergeCell ref="A53:H53"/>
    <mergeCell ref="D12:D13"/>
    <mergeCell ref="E12:E13"/>
    <mergeCell ref="F12:F13"/>
    <mergeCell ref="G12:G13"/>
    <mergeCell ref="H12:H13"/>
    <mergeCell ref="D26:D27"/>
    <mergeCell ref="E26:E27"/>
    <mergeCell ref="A46:H46"/>
    <mergeCell ref="A49:H49"/>
    <mergeCell ref="A50:H50"/>
    <mergeCell ref="A51:H51"/>
    <mergeCell ref="A42:H42"/>
    <mergeCell ref="A43:H43"/>
    <mergeCell ref="A44:H44"/>
    <mergeCell ref="A45:H45"/>
    <mergeCell ref="A48:H48"/>
    <mergeCell ref="A47:H47"/>
    <mergeCell ref="A36:H36"/>
    <mergeCell ref="A37:H37"/>
    <mergeCell ref="A38:H38"/>
    <mergeCell ref="A40:H40"/>
    <mergeCell ref="A41:H41"/>
    <mergeCell ref="A39:B39"/>
    <mergeCell ref="A35:H35"/>
    <mergeCell ref="F26:F27"/>
    <mergeCell ref="G26:G27"/>
    <mergeCell ref="H26:H27"/>
    <mergeCell ref="D22:D23"/>
    <mergeCell ref="A22:A23"/>
    <mergeCell ref="C22:C23"/>
    <mergeCell ref="A26:A27"/>
    <mergeCell ref="C26:C27"/>
    <mergeCell ref="A34:H34"/>
    <mergeCell ref="E22:E23"/>
    <mergeCell ref="F22:F23"/>
    <mergeCell ref="G22:G23"/>
    <mergeCell ref="H22:H23"/>
    <mergeCell ref="A2:H2"/>
    <mergeCell ref="A12:A13"/>
    <mergeCell ref="C12:C13"/>
    <mergeCell ref="E4:H4"/>
    <mergeCell ref="A17:A18"/>
    <mergeCell ref="C17:C18"/>
    <mergeCell ref="A4:A5"/>
    <mergeCell ref="B4:B5"/>
    <mergeCell ref="C4:C5"/>
    <mergeCell ref="D4:D5"/>
    <mergeCell ref="D17:D18"/>
    <mergeCell ref="E17:E18"/>
    <mergeCell ref="F17:F18"/>
    <mergeCell ref="G17:G18"/>
    <mergeCell ref="H17:H18"/>
  </mergeCells>
  <pageMargins left="0.55118110236220474" right="0.35433070866141736" top="0.35433070866141736" bottom="0.35433070866141736" header="0.31496062992125984" footer="0.31496062992125984"/>
  <pageSetup paperSize="9" scale="6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2025-01-23T10:10:11Z</dcterms:modified>
</cp:coreProperties>
</file>